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y PC\Desktop\Tai lieu trinh ky hop thu 8 HDND\1. Báo cáo KT XH 6 tháng 1\"/>
    </mc:Choice>
  </mc:AlternateContent>
  <bookViews>
    <workbookView xWindow="0" yWindow="0" windowWidth="10320" windowHeight="7035" tabRatio="838"/>
  </bookViews>
  <sheets>
    <sheet name="CTTH-2018" sheetId="38" r:id="rId1"/>
    <sheet name="TH Von DTPT-2018" sheetId="39" r:id="rId2"/>
    <sheet name="9. Nhom A DP" sheetId="27" state="hidden" r:id="rId3"/>
    <sheet name="10.TPCP-DP" sheetId="31" state="hidden" r:id="rId4"/>
    <sheet name="11. TƯV" sheetId="20" state="hidden" r:id="rId5"/>
    <sheet name="12.No XDCB" sheetId="15" state="hidden" r:id="rId6"/>
  </sheets>
  <definedNames>
    <definedName name="___CON1">#REF!</definedName>
    <definedName name="___CON2">#REF!</definedName>
    <definedName name="___NET2">#REF!</definedName>
    <definedName name="__boi1">#REF!</definedName>
    <definedName name="__boi2">#REF!</definedName>
    <definedName name="__btc20">#REF!</definedName>
    <definedName name="__btc30">#REF!</definedName>
    <definedName name="__btc35">#REF!</definedName>
    <definedName name="__btm200">#REF!</definedName>
    <definedName name="__btm300">#REF!</definedName>
    <definedName name="__CON1">#REF!</definedName>
    <definedName name="__CON2">#REF!</definedName>
    <definedName name="__ddn400">#REF!</definedName>
    <definedName name="__ddn600">#REF!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phu2" hidden="1">{"'Sheet1'!$L$16"}</definedName>
    <definedName name="__sc1">#REF!</definedName>
    <definedName name="__SC2">#REF!</definedName>
    <definedName name="__sc3">#REF!</definedName>
    <definedName name="__SN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1" localSheetId="1">#REF!</definedName>
    <definedName name="_1">#REF!</definedName>
    <definedName name="_1000A01">#N/A</definedName>
    <definedName name="_2" localSheetId="1">#REF!</definedName>
    <definedName name="_2">#REF!</definedName>
    <definedName name="_boi1">#REF!</definedName>
    <definedName name="_boi2">#REF!</definedName>
    <definedName name="_btc20">#REF!</definedName>
    <definedName name="_btc30">#REF!</definedName>
    <definedName name="_btc35">#REF!</definedName>
    <definedName name="_btm200">#REF!</definedName>
    <definedName name="_btm300">#REF!</definedName>
    <definedName name="_CON1" localSheetId="1">#REF!</definedName>
    <definedName name="_CON1">#REF!</definedName>
    <definedName name="_CON2" localSheetId="1">#REF!</definedName>
    <definedName name="_CON2">#REF!</definedName>
    <definedName name="_ddn400">#REF!</definedName>
    <definedName name="_ddn600">#REF!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MAC12">#REF!</definedName>
    <definedName name="_MAC46">#REF!</definedName>
    <definedName name="_NCL100">#REF!</definedName>
    <definedName name="_NCL200">#REF!</definedName>
    <definedName name="_NCL250">#REF!</definedName>
    <definedName name="_NET2" localSheetId="1">#REF!</definedName>
    <definedName name="_NET2">#REF!</definedName>
    <definedName name="_nin190">#REF!</definedName>
    <definedName name="_Order1" hidden="1">255</definedName>
    <definedName name="_Order2" hidden="1">255</definedName>
    <definedName name="_phu2" hidden="1">{"'Sheet1'!$L$16"}</definedName>
    <definedName name="_QL10" localSheetId="1">#REF!</definedName>
    <definedName name="_QL10">#REF!</definedName>
    <definedName name="_sc1">#REF!</definedName>
    <definedName name="_SC2">#REF!</definedName>
    <definedName name="_sc3">#REF!</definedName>
    <definedName name="_SN3">#REF!</definedName>
    <definedName name="_Sort" localSheetId="1" hidden="1">#REF!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277Print_Titles" localSheetId="1">#REF!</definedName>
    <definedName name="a277Print_Titles">#REF!</definedName>
    <definedName name="A35_" localSheetId="1">#REF!</definedName>
    <definedName name="A35_">#REF!</definedName>
    <definedName name="A50_" localSheetId="1">#REF!</definedName>
    <definedName name="A50_">#REF!</definedName>
    <definedName name="A70_" localSheetId="1">#REF!</definedName>
    <definedName name="A70_">#REF!</definedName>
    <definedName name="A95_" localSheetId="1">#REF!</definedName>
    <definedName name="A95_">#REF!</definedName>
    <definedName name="AA" localSheetId="1">#REF!</definedName>
    <definedName name="AA">#REF!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db" localSheetId="1">#REF!</definedName>
    <definedName name="adb">#REF!</definedName>
    <definedName name="adg" localSheetId="1">#REF!</definedName>
    <definedName name="adg">#REF!</definedName>
    <definedName name="ag15F80" localSheetId="1">#REF!</definedName>
    <definedName name="ag15F80">#REF!</definedName>
    <definedName name="All_Item" localSheetId="1">#REF!</definedName>
    <definedName name="All_Item">#REF!</definedName>
    <definedName name="ALPIN">#N/A</definedName>
    <definedName name="ALPJYOU">#N/A</definedName>
    <definedName name="ALPTOI">#N/A</definedName>
    <definedName name="at1.5" localSheetId="1">#REF!</definedName>
    <definedName name="at1.5">#REF!</definedName>
    <definedName name="atg" localSheetId="1">#REF!</definedName>
    <definedName name="atg">#REF!</definedName>
    <definedName name="atgoi" localSheetId="1">#REF!</definedName>
    <definedName name="atgoi">#REF!</definedName>
    <definedName name="BaiChay" localSheetId="1">#REF!</definedName>
    <definedName name="BaiChay">#REF!</definedName>
    <definedName name="ban" localSheetId="1">#REF!</definedName>
    <definedName name="ban">#REF!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ravl" localSheetId="1">#REF!</definedName>
    <definedName name="Bang_travl">#REF!</definedName>
    <definedName name="bangtinh" localSheetId="1">#REF!</definedName>
    <definedName name="bangtinh">#REF!</definedName>
    <definedName name="BB" localSheetId="1">#REF!</definedName>
    <definedName name="BB">#REF!</definedName>
    <definedName name="Bbb" localSheetId="1">#REF!</definedName>
    <definedName name="Bbb">#REF!</definedName>
    <definedName name="Bbtt" localSheetId="1">#REF!</definedName>
    <definedName name="Bbtt">#REF!</definedName>
    <definedName name="Bc" localSheetId="1">#REF!</definedName>
    <definedName name="Bc">#REF!</definedName>
    <definedName name="Bcb" localSheetId="1">#REF!</definedName>
    <definedName name="Bcb">#REF!</definedName>
    <definedName name="Bctt" localSheetId="1">#REF!</definedName>
    <definedName name="Bctt">#REF!</definedName>
    <definedName name="Bgc" localSheetId="1">#REF!</definedName>
    <definedName name="Bgc">#REF!</definedName>
    <definedName name="Blc" localSheetId="1">#REF!</definedName>
    <definedName name="Blc">#REF!</definedName>
    <definedName name="Bmn" localSheetId="1">#REF!</definedName>
    <definedName name="Bmn">#REF!</definedName>
    <definedName name="Bnc" localSheetId="1">#REF!</definedName>
    <definedName name="Bnc">#REF!</definedName>
    <definedName name="BOQ" localSheetId="1">#REF!</definedName>
    <definedName name="BOQ">#REF!</definedName>
    <definedName name="Bs" localSheetId="1">#REF!</definedName>
    <definedName name="Bs">#REF!</definedName>
    <definedName name="Bsb" localSheetId="1">#REF!</definedName>
    <definedName name="Bsb">#REF!</definedName>
    <definedName name="Bstt" localSheetId="1">#REF!</definedName>
    <definedName name="Bstt">#REF!</definedName>
    <definedName name="bt" localSheetId="1">#REF!</definedName>
    <definedName name="bt">#REF!</definedName>
    <definedName name="BT_A1" localSheetId="1">#REF!</definedName>
    <definedName name="BT_A1">#REF!</definedName>
    <definedName name="BT_A2.1" localSheetId="1">#REF!</definedName>
    <definedName name="BT_A2.1">#REF!</definedName>
    <definedName name="BT_A2.2" localSheetId="1">#REF!</definedName>
    <definedName name="BT_A2.2">#REF!</definedName>
    <definedName name="BT_B1" localSheetId="1">#REF!</definedName>
    <definedName name="BT_B1">#REF!</definedName>
    <definedName name="BT_B2" localSheetId="1">#REF!</definedName>
    <definedName name="BT_B2">#REF!</definedName>
    <definedName name="BT_C1" localSheetId="1">#REF!</definedName>
    <definedName name="BT_C1">#REF!</definedName>
    <definedName name="BT_loai_A2.1" localSheetId="1">#REF!</definedName>
    <definedName name="BT_loai_A2.1">#REF!</definedName>
    <definedName name="BT_P1" localSheetId="1">#REF!</definedName>
    <definedName name="BT_P1">#REF!</definedName>
    <definedName name="bv" localSheetId="1">#REF!</definedName>
    <definedName name="bv">#REF!</definedName>
    <definedName name="BVCISUMMARY" localSheetId="1">#REF!</definedName>
    <definedName name="BVCISUMMARY">#REF!</definedName>
    <definedName name="bvt" localSheetId="1">#REF!</definedName>
    <definedName name="bvt">#REF!</definedName>
    <definedName name="bvtb" localSheetId="1">#REF!</definedName>
    <definedName name="bvtb">#REF!</definedName>
    <definedName name="bvttt" localSheetId="1">#REF!</definedName>
    <definedName name="bvttt">#REF!</definedName>
    <definedName name="C_" localSheetId="1">#REF!</definedName>
    <definedName name="C_">#REF!</definedName>
    <definedName name="cácte" localSheetId="1">#REF!</definedName>
    <definedName name="cácte">#REF!</definedName>
    <definedName name="Cap_DUL_doc_B" localSheetId="1">#REF!</definedName>
    <definedName name="Cap_DUL_doc_B">#REF!</definedName>
    <definedName name="CAP_DUL_ngang_B" localSheetId="1">#REF!</definedName>
    <definedName name="CAP_DUL_ngang_B">#REF!</definedName>
    <definedName name="capphoi" localSheetId="1">#REF!</definedName>
    <definedName name="capphoi">#REF!</definedName>
    <definedName name="Category_All" localSheetId="1">#REF!</definedName>
    <definedName name="Category_All">#REF!</definedName>
    <definedName name="CATIN">#N/A</definedName>
    <definedName name="CATJYOU">#N/A</definedName>
    <definedName name="CATSYU">#N/A</definedName>
    <definedName name="CATREC">#N/A</definedName>
    <definedName name="CauQL1GD2" localSheetId="1">#REF!</definedName>
    <definedName name="CauQL1GD2">#REF!</definedName>
    <definedName name="CauQL1GD3" localSheetId="1">#REF!</definedName>
    <definedName name="CauQL1GD3">#REF!</definedName>
    <definedName name="CC" localSheetId="1">#REF!</definedName>
    <definedName name="CC">#REF!</definedName>
    <definedName name="CCS" localSheetId="1">#REF!</definedName>
    <definedName name="CCS">#REF!</definedName>
    <definedName name="CDBT" localSheetId="1">#REF!</definedName>
    <definedName name="CDBT">#REF!</definedName>
    <definedName name="CDCK" localSheetId="1">#REF!</definedName>
    <definedName name="CDCK">#REF!</definedName>
    <definedName name="CDCN" localSheetId="1">#REF!</definedName>
    <definedName name="CDCN">#REF!</definedName>
    <definedName name="CDCU" localSheetId="1">#REF!</definedName>
    <definedName name="CDCU">#REF!</definedName>
    <definedName name="CDD" localSheetId="1">#REF!</definedName>
    <definedName name="CDD">#REF!</definedName>
    <definedName name="CDT" localSheetId="1">#REF!</definedName>
    <definedName name="CDT">#REF!</definedName>
    <definedName name="cfk" localSheetId="1">#REF!</definedName>
    <definedName name="cfk">#REF!</definedName>
    <definedName name="CK" localSheetId="1">#REF!</definedName>
    <definedName name="CK">#REF!</definedName>
    <definedName name="CLVC3">0.1</definedName>
    <definedName name="CLVCTB" localSheetId="1">#REF!</definedName>
    <definedName name="CLVCTB">#REF!</definedName>
    <definedName name="CLVL" localSheetId="1">#REF!</definedName>
    <definedName name="CLVL">#REF!</definedName>
    <definedName name="Co" localSheetId="1">#REF!</definedName>
    <definedName name="Co">#REF!</definedName>
    <definedName name="COC_1.2" localSheetId="1">#REF!</definedName>
    <definedName name="COC_1.2">#REF!</definedName>
    <definedName name="Coc_2m" localSheetId="1">#REF!</definedName>
    <definedName name="Coc_2m">#REF!</definedName>
    <definedName name="Cöï_ly_vaän_chuyeãn" localSheetId="1">#REF!</definedName>
    <definedName name="Cöï_ly_vaän_chuyeãn">#REF!</definedName>
    <definedName name="CÖÏ_LY_VAÄN_CHUYEÅN" localSheetId="1">#REF!</definedName>
    <definedName name="CÖÏ_LY_VAÄN_CHUYEÅN">#REF!</definedName>
    <definedName name="COMMON" localSheetId="1">#REF!</definedName>
    <definedName name="COMMON">#REF!</definedName>
    <definedName name="CON_EQP_COS" localSheetId="1">#REF!</definedName>
    <definedName name="CON_EQP_COS">#REF!</definedName>
    <definedName name="CON_EQP_COST" localSheetId="1">#REF!</definedName>
    <definedName name="CON_EQP_COST">#REF!</definedName>
    <definedName name="CONST_EQ" localSheetId="1">#REF!</definedName>
    <definedName name="CONST_EQ">#REF!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VER" localSheetId="1">#REF!</definedName>
    <definedName name="COVER">#REF!</definedName>
    <definedName name="CPC" localSheetId="1">#REF!</definedName>
    <definedName name="CPC">#REF!</definedName>
    <definedName name="CPVC100" localSheetId="1">#REF!</definedName>
    <definedName name="CPVC100">#REF!</definedName>
    <definedName name="cphoi" localSheetId="1">#REF!</definedName>
    <definedName name="cphoi">#REF!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iep" localSheetId="1">#REF!</definedName>
    <definedName name="ctiep">#REF!</definedName>
    <definedName name="CURRENCY" localSheetId="1">#REF!</definedName>
    <definedName name="CURRENCY">#REF!</definedName>
    <definedName name="CX" localSheetId="1">#REF!</definedName>
    <definedName name="CX">#REF!</definedName>
    <definedName name="CH" localSheetId="1">#REF!</definedName>
    <definedName name="CH">#REF!</definedName>
    <definedName name="D_7101A_B" localSheetId="1">#REF!</definedName>
    <definedName name="D_7101A_B">#REF!</definedName>
    <definedName name="dahb" localSheetId="1">#REF!</definedName>
    <definedName name="dahb">#REF!</definedName>
    <definedName name="dahg" localSheetId="1">#REF!</definedName>
    <definedName name="dahg">#REF!</definedName>
    <definedName name="dahnlt" localSheetId="1">#REF!</definedName>
    <definedName name="dahnlt">#REF!</definedName>
    <definedName name="DAO_DAT" localSheetId="1">#REF!</definedName>
    <definedName name="DAO_DAT">#REF!</definedName>
    <definedName name="_xlnm.Database" localSheetId="1">#REF!</definedName>
    <definedName name="_xlnm.Database">#REF!</definedName>
    <definedName name="dbln" localSheetId="1">#REF!</definedName>
    <definedName name="dbln">#REF!</definedName>
    <definedName name="DÇm_33" localSheetId="1">#REF!</definedName>
    <definedName name="DÇm_33">#REF!</definedName>
    <definedName name="DD" localSheetId="1">#REF!</definedName>
    <definedName name="DD">#REF!</definedName>
    <definedName name="dđ" localSheetId="1" hidden="1">{"'Sheet1'!$L$16"}</definedName>
    <definedName name="dđ" hidden="1">{"'Sheet1'!$L$16"}</definedName>
    <definedName name="den_bu" localSheetId="1">#REF!</definedName>
    <definedName name="den_bu">#REF!</definedName>
    <definedName name="df" localSheetId="1">#REF!</definedName>
    <definedName name="df">#REF!</definedName>
    <definedName name="DGCTI592" localSheetId="1">#REF!</definedName>
    <definedName name="DGCTI592">#REF!</definedName>
    <definedName name="dgnc" localSheetId="1">#REF!</definedName>
    <definedName name="dgnc">#REF!</definedName>
    <definedName name="dgvl" localSheetId="1">#REF!</definedName>
    <definedName name="dgvl">#REF!</definedName>
    <definedName name="dhoc" localSheetId="1">#REF!</definedName>
    <definedName name="dhoc">#REF!</definedName>
    <definedName name="DL" localSheetId="1">#REF!</definedName>
    <definedName name="DL">#REF!</definedName>
    <definedName name="DOC" localSheetId="1">#REF!</definedName>
    <definedName name="DOC">#REF!</definedName>
    <definedName name="Document_array" localSheetId="1">{"Book1"}</definedName>
    <definedName name="Document_array">{"Book1"}</definedName>
    <definedName name="ds1pnc" localSheetId="1">#REF!</definedName>
    <definedName name="ds1pnc">#REF!</definedName>
    <definedName name="ds1pvl" localSheetId="1">#REF!</definedName>
    <definedName name="ds1pvl">#REF!</definedName>
    <definedName name="ds3pnc" localSheetId="1">#REF!</definedName>
    <definedName name="ds3pnc">#REF!</definedName>
    <definedName name="ds3pvl" localSheetId="1">#REF!</definedName>
    <definedName name="ds3pvl">#REF!</definedName>
    <definedName name="DSUMDATA" localSheetId="1">#REF!</definedName>
    <definedName name="DSUMDATA">#REF!</definedName>
    <definedName name="DTT" localSheetId="1">#REF!</definedName>
    <definedName name="DTT">#REF!</definedName>
    <definedName name="dttdb" localSheetId="1">#REF!</definedName>
    <definedName name="dttdb">#REF!</definedName>
    <definedName name="dttdg" localSheetId="1">#REF!</definedName>
    <definedName name="dttdg">#REF!</definedName>
    <definedName name="EBT" localSheetId="1">#REF!</definedName>
    <definedName name="EBT">#REF!</definedName>
    <definedName name="Ecdc" localSheetId="1">#REF!</definedName>
    <definedName name="Ecdc">#REF!</definedName>
    <definedName name="emb" localSheetId="1">#REF!</definedName>
    <definedName name="emb">#REF!</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TCDC" localSheetId="1">#REF!</definedName>
    <definedName name="ETCDC">#REF!</definedName>
    <definedName name="ex" localSheetId="1">#REF!</definedName>
    <definedName name="ex">#REF!</definedName>
    <definedName name="_xlnm.Extract" localSheetId="1">#REF!</definedName>
    <definedName name="_xlnm.Extract">#REF!</definedName>
    <definedName name="f" localSheetId="1">#REF!</definedName>
    <definedName name="f">#REF!</definedName>
    <definedName name="F1bo" localSheetId="1">#REF!</definedName>
    <definedName name="F1bo">#REF!</definedName>
    <definedName name="f92F56" localSheetId="1">#REF!</definedName>
    <definedName name="f92F56">#REF!</definedName>
    <definedName name="FACTOR" localSheetId="1">#REF!</definedName>
    <definedName name="FACTOR">#REF!</definedName>
    <definedName name="Fc" localSheetId="1">#REF!</definedName>
    <definedName name="Fc">#REF!</definedName>
    <definedName name="fff" localSheetId="1" hidden="1">{"'Sheet1'!$L$16"}</definedName>
    <definedName name="fff" hidden="1">{"'Sheet1'!$L$16"}</definedName>
    <definedName name="Fi" localSheetId="1">#REF!</definedName>
    <definedName name="Fi">#REF!</definedName>
    <definedName name="Fng" localSheetId="1">#REF!</definedName>
    <definedName name="Fng">#REF!</definedName>
    <definedName name="fs" localSheetId="1">#REF!</definedName>
    <definedName name="fs">#REF!</definedName>
    <definedName name="ftd" localSheetId="1">#REF!</definedName>
    <definedName name="ftd">#REF!</definedName>
    <definedName name="fth" localSheetId="1">#REF!</definedName>
    <definedName name="fth">#REF!</definedName>
    <definedName name="fuji" localSheetId="1">#REF!</definedName>
    <definedName name="fuji">#REF!</definedName>
    <definedName name="G" localSheetId="1">#REF!</definedName>
    <definedName name="G">#REF!</definedName>
    <definedName name="geo" localSheetId="1">#REF!</definedName>
    <definedName name="geo">#REF!</definedName>
    <definedName name="gl3p" localSheetId="1">#REF!</definedName>
    <definedName name="gl3p">#REF!</definedName>
    <definedName name="govan" localSheetId="1">#REF!</definedName>
    <definedName name="govan">#REF!</definedName>
    <definedName name="GTNT1" localSheetId="1">#REF!</definedName>
    <definedName name="GTNT1">#REF!</definedName>
    <definedName name="GTNT2" localSheetId="1">#REF!</definedName>
    <definedName name="GTNT2">#REF!</definedName>
    <definedName name="GTXL" localSheetId="1">#REF!</definedName>
    <definedName name="GTXL">#REF!</definedName>
    <definedName name="gvan" localSheetId="1">#REF!</definedName>
    <definedName name="gvan">#REF!</definedName>
    <definedName name="gia_tien" localSheetId="1">#REF!</definedName>
    <definedName name="gia_tien">#REF!</definedName>
    <definedName name="gia_tien_BTN" localSheetId="1">#REF!</definedName>
    <definedName name="gia_tien_BTN">#REF!</definedName>
    <definedName name="h" localSheetId="1" hidden="1">{"'Sheet1'!$L$16"}</definedName>
    <definedName name="h" hidden="1">{"'Sheet1'!$L$16"}</definedName>
    <definedName name="Ha" localSheetId="1">#REF!</definedName>
    <definedName name="Ha">#REF!</definedName>
    <definedName name="Hb" localSheetId="1">#REF!</definedName>
    <definedName name="Hb">#REF!</definedName>
    <definedName name="Hbb" localSheetId="1">#REF!</definedName>
    <definedName name="Hbb">#REF!</definedName>
    <definedName name="Hbtt" localSheetId="1">#REF!</definedName>
    <definedName name="Hbtt">#REF!</definedName>
    <definedName name="Hc" localSheetId="1">#REF!</definedName>
    <definedName name="Hc">#REF!</definedName>
    <definedName name="Hcb" localSheetId="1">#REF!</definedName>
    <definedName name="Hcb">#REF!</definedName>
    <definedName name="HCM" localSheetId="1">#REF!</definedName>
    <definedName name="HCM">#REF!</definedName>
    <definedName name="Hctt" localSheetId="1">#REF!</definedName>
    <definedName name="Hctt">#REF!</definedName>
    <definedName name="Hd" localSheetId="1">#REF!</definedName>
    <definedName name="Hd">#REF!</definedName>
    <definedName name="Hdb" localSheetId="1">#REF!</definedName>
    <definedName name="Hdb">#REF!</definedName>
    <definedName name="Hdtt" localSheetId="1">#REF!</definedName>
    <definedName name="Hdtt">#REF!</definedName>
    <definedName name="Heä_soá_laép_xaø_H">1.7</definedName>
    <definedName name="heä_soá_sình_laày" localSheetId="1">#REF!</definedName>
    <definedName name="heä_soá_sình_laày">#REF!</definedName>
    <definedName name="hh" localSheetId="1" hidden="1">{"'Sheet1'!$L$16"}</definedName>
    <definedName name="hh" hidden="1">{"'Sheet1'!$L$16"}</definedName>
    <definedName name="hien" localSheetId="1">#REF!</definedName>
    <definedName name="hien">#REF!</definedName>
    <definedName name="HOME_MANP" localSheetId="1">#REF!</definedName>
    <definedName name="HOME_MANP">#REF!</definedName>
    <definedName name="HOMEOFFICE_COST" localSheetId="1">#REF!</definedName>
    <definedName name="HOMEOFFICE_COST">#REF!</definedName>
    <definedName name="Hs" localSheetId="1">#REF!</definedName>
    <definedName name="Hs">#REF!</definedName>
    <definedName name="Hsb" localSheetId="1">#REF!</definedName>
    <definedName name="Hsb">#REF!</definedName>
    <definedName name="HSCT3">0.1</definedName>
    <definedName name="hsdc1" localSheetId="1">#REF!</definedName>
    <definedName name="hsdc1">#REF!</definedName>
    <definedName name="HSDN">2.5</definedName>
    <definedName name="HSHH" localSheetId="1">#REF!</definedName>
    <definedName name="HSHH">#REF!</definedName>
    <definedName name="HSHHUT" localSheetId="1">#REF!</definedName>
    <definedName name="HSHHUT">#REF!</definedName>
    <definedName name="hslx" localSheetId="1">#REF!</definedName>
    <definedName name="hslx">#REF!</definedName>
    <definedName name="HSSL" localSheetId="1">#REF!</definedName>
    <definedName name="HSSL">#REF!</definedName>
    <definedName name="Hstt" localSheetId="1">#REF!</definedName>
    <definedName name="Hstt">#REF!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#REF!</definedName>
    <definedName name="HTNC">#REF!</definedName>
    <definedName name="HTVL" localSheetId="1">#REF!</definedName>
    <definedName name="HTVL">#REF!</definedName>
    <definedName name="huy" localSheetId="1" hidden="1">{"'Sheet1'!$L$16"}</definedName>
    <definedName name="huy" hidden="1">{"'Sheet1'!$L$16"}</definedName>
    <definedName name="hvt" localSheetId="1">#REF!</definedName>
    <definedName name="hvt">#REF!</definedName>
    <definedName name="hvtb" localSheetId="1">#REF!</definedName>
    <definedName name="hvtb">#REF!</definedName>
    <definedName name="hvttt" localSheetId="1">#REF!</definedName>
    <definedName name="hvttt">#REF!</definedName>
    <definedName name="I" localSheetId="1">#REF!</definedName>
    <definedName name="I">#REF!</definedName>
    <definedName name="IDLAB_COST" localSheetId="1">#REF!</definedName>
    <definedName name="IDLAB_COST">#REF!</definedName>
    <definedName name="IND_LAB" localSheetId="1">#REF!</definedName>
    <definedName name="IND_LAB">#REF!</definedName>
    <definedName name="INDMANP" localSheetId="1">#REF!</definedName>
    <definedName name="INDMANP">#REF!</definedName>
    <definedName name="Ing" localSheetId="1">#REF!</definedName>
    <definedName name="Ing">#REF!</definedName>
    <definedName name="itd1.5" localSheetId="1">#REF!</definedName>
    <definedName name="itd1.5">#REF!</definedName>
    <definedName name="itdd1.5" localSheetId="1">#REF!</definedName>
    <definedName name="itdd1.5">#REF!</definedName>
    <definedName name="itddgoi" localSheetId="1">#REF!</definedName>
    <definedName name="itddgoi">#REF!</definedName>
    <definedName name="itdg" localSheetId="1">#REF!</definedName>
    <definedName name="itdg">#REF!</definedName>
    <definedName name="itdgoi" localSheetId="1">#REF!</definedName>
    <definedName name="itdgoi">#REF!</definedName>
    <definedName name="ith1.5" localSheetId="1">#REF!</definedName>
    <definedName name="ith1.5">#REF!</definedName>
    <definedName name="ithg" localSheetId="1">#REF!</definedName>
    <definedName name="ithg">#REF!</definedName>
    <definedName name="ithgoi" localSheetId="1">#REF!</definedName>
    <definedName name="ithgoi">#REF!</definedName>
    <definedName name="j" localSheetId="1">#REF!</definedName>
    <definedName name="j">#REF!</definedName>
    <definedName name="J.O" localSheetId="1">#REF!</definedName>
    <definedName name="J.O">#REF!</definedName>
    <definedName name="J.O_GT" localSheetId="1">#REF!</definedName>
    <definedName name="J.O_GT">#REF!</definedName>
    <definedName name="j356C8" localSheetId="1">#REF!</definedName>
    <definedName name="j356C8">#REF!</definedName>
    <definedName name="k" localSheetId="1">#REF!</definedName>
    <definedName name="k">#REF!</definedName>
    <definedName name="kcdd" localSheetId="1">#REF!</definedName>
    <definedName name="kcdd">#REF!</definedName>
    <definedName name="kcong" localSheetId="1">#REF!</definedName>
    <definedName name="kcong">#REF!</definedName>
    <definedName name="kiem" localSheetId="1">#REF!</definedName>
    <definedName name="kiem">#REF!</definedName>
    <definedName name="Kng" localSheetId="1">#REF!</definedName>
    <definedName name="Kng">#REF!</definedName>
    <definedName name="kp1ph" localSheetId="1">#REF!</definedName>
    <definedName name="kp1ph">#REF!</definedName>
    <definedName name="Kxc" localSheetId="1">#REF!</definedName>
    <definedName name="Kxc">#REF!</definedName>
    <definedName name="Kxp" localSheetId="1">#REF!</definedName>
    <definedName name="Kxp">#REF!</definedName>
    <definedName name="l" localSheetId="1">#REF!</definedName>
    <definedName name="l">#REF!</definedName>
    <definedName name="Ld" localSheetId="1">#REF!</definedName>
    <definedName name="Ld">#REF!</definedName>
    <definedName name="Lmk" localSheetId="1">#REF!</definedName>
    <definedName name="Lmk">#REF!</definedName>
    <definedName name="LN" localSheetId="1">#REF!</definedName>
    <definedName name="LN">#REF!</definedName>
    <definedName name="Ltt" localSheetId="1">#REF!</definedName>
    <definedName name="Ltt">#REF!</definedName>
    <definedName name="m" localSheetId="1">#REF!</definedName>
    <definedName name="m">#REF!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anc" localSheetId="1">#REF!</definedName>
    <definedName name="m8aanc">#REF!</definedName>
    <definedName name="m8aavl" localSheetId="1">#REF!</definedName>
    <definedName name="m8aavl">#REF!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J_CON_EQP" localSheetId="1">#REF!</definedName>
    <definedName name="MAJ_CON_EQP">#REF!</definedName>
    <definedName name="Mba1p" localSheetId="1">#REF!</definedName>
    <definedName name="Mba1p">#REF!</definedName>
    <definedName name="Mba3p" localSheetId="1">#REF!</definedName>
    <definedName name="Mba3p">#REF!</definedName>
    <definedName name="Mbb3p" localSheetId="1">#REF!</definedName>
    <definedName name="Mbb3p">#REF!</definedName>
    <definedName name="Mbn1p" localSheetId="1">#REF!</definedName>
    <definedName name="Mbn1p">#REF!</definedName>
    <definedName name="MBT" localSheetId="1">#REF!</definedName>
    <definedName name="MBT">#REF!</definedName>
    <definedName name="mc1.5" localSheetId="1">#REF!</definedName>
    <definedName name="mc1.5">#REF!</definedName>
    <definedName name="mc1.5s7" localSheetId="1">#REF!</definedName>
    <definedName name="mc1.5s7">#REF!</definedName>
    <definedName name="mcgd" localSheetId="1">#REF!</definedName>
    <definedName name="mcgd">#REF!</definedName>
    <definedName name="mcgds7" localSheetId="1">#REF!</definedName>
    <definedName name="mcgds7">#REF!</definedName>
    <definedName name="MDBT" localSheetId="1">#REF!</definedName>
    <definedName name="MDBT">#REF!</definedName>
    <definedName name="MDT" localSheetId="1">#REF!</definedName>
    <definedName name="MDT">#REF!</definedName>
    <definedName name="me" localSheetId="1">#REF!</definedName>
    <definedName name="me">#REF!</definedName>
    <definedName name="Mè_A1" localSheetId="1">#REF!</definedName>
    <definedName name="Mè_A1">#REF!</definedName>
    <definedName name="Mè_A2" localSheetId="1">#REF!</definedName>
    <definedName name="Mè_A2">#REF!</definedName>
    <definedName name="MG_A" localSheetId="1">#REF!</definedName>
    <definedName name="MG_A">#REF!</definedName>
    <definedName name="MTMAC12" localSheetId="1">#REF!</definedName>
    <definedName name="MTMAC12">#REF!</definedName>
    <definedName name="mtram" localSheetId="1">#REF!</definedName>
    <definedName name="mtram">#REF!</definedName>
    <definedName name="n" localSheetId="1">#REF!</definedName>
    <definedName name="n">#REF!</definedName>
    <definedName name="n1pig" localSheetId="1">#REF!</definedName>
    <definedName name="n1pig">#REF!</definedName>
    <definedName name="n1pind" localSheetId="1">#REF!</definedName>
    <definedName name="n1pind">#REF!</definedName>
    <definedName name="n1pint" localSheetId="1">#REF!</definedName>
    <definedName name="n1pint">#REF!</definedName>
    <definedName name="n1ping" localSheetId="1">#REF!</definedName>
    <definedName name="n1ping">#REF!</definedName>
    <definedName name="nc1p" localSheetId="1">#REF!</definedName>
    <definedName name="nc1p">#REF!</definedName>
    <definedName name="nc3p" localSheetId="1">#REF!</definedName>
    <definedName name="nc3p">#REF!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dc" localSheetId="1">#REF!</definedName>
    <definedName name="ndc">#REF!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1p" localSheetId="1">#REF!</definedName>
    <definedName name="nignc1p">#REF!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1p" localSheetId="1">#REF!</definedName>
    <definedName name="nindnc1p">#REF!</definedName>
    <definedName name="nindnc3p" localSheetId="1">#REF!</definedName>
    <definedName name="nindnc3p">#REF!</definedName>
    <definedName name="nindvl1p" localSheetId="1">#REF!</definedName>
    <definedName name="nindvl1p">#REF!</definedName>
    <definedName name="nindvl3p" localSheetId="1">#REF!</definedName>
    <definedName name="nindvl3p">#REF!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l3p" localSheetId="1">#REF!</definedName>
    <definedName name="nin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nc3p" localSheetId="1">#REF!</definedName>
    <definedName name="nnnc3p">#REF!</definedName>
    <definedName name="nnvl3p" localSheetId="1">#REF!</definedName>
    <definedName name="nnvl3p">#REF!</definedName>
    <definedName name="No" localSheetId="1">#REF!</definedName>
    <definedName name="No">#REF!</definedName>
    <definedName name="nqd" localSheetId="1">#REF!</definedName>
    <definedName name="nqd">#REF!</definedName>
    <definedName name="nxc" localSheetId="1">#REF!</definedName>
    <definedName name="nxc">#REF!</definedName>
    <definedName name="NH" localSheetId="1">#REF!</definedName>
    <definedName name="NH">#REF!</definedName>
    <definedName name="nhn" localSheetId="1">#REF!</definedName>
    <definedName name="nhn">#REF!</definedName>
    <definedName name="NHot" localSheetId="1">#REF!</definedName>
    <definedName name="NHot">#REF!</definedName>
    <definedName name="OLE_LINK1" localSheetId="0">'CTTH-2018'!#REF!</definedName>
    <definedName name="OLE_LINK3" localSheetId="0">'CTTH-2018'!#REF!</definedName>
    <definedName name="PK" localSheetId="1">#REF!</definedName>
    <definedName name="PK">#REF!</definedName>
    <definedName name="PRICE" localSheetId="1">#REF!</definedName>
    <definedName name="PRICE">#REF!</definedName>
    <definedName name="PRICE1" localSheetId="1">#REF!</definedName>
    <definedName name="PRICE1">#REF!</definedName>
    <definedName name="_xlnm.Print_Area" localSheetId="3">'10.TPCP-DP'!$A$1:$AD$61</definedName>
    <definedName name="_xlnm.Print_Area" localSheetId="4">'11. TƯV'!$A$1:$I$27</definedName>
    <definedName name="_xlnm.Print_Area" localSheetId="5">'12.No XDCB'!$A$1:$O$27</definedName>
    <definedName name="_xlnm.Print_Area" localSheetId="2">'9. Nhom A DP'!$A$1:$AQ$75</definedName>
    <definedName name="_xlnm.Print_Area" localSheetId="0">'CTTH-2018'!$A$1:$N$184</definedName>
    <definedName name="_xlnm.Print_Area" localSheetId="1">'TH Von DTPT-2018'!$A$1:$Y$40</definedName>
    <definedName name="_xlnm.Print_Area">#REF!</definedName>
    <definedName name="PRINT_AREA_MI" localSheetId="1">#REF!</definedName>
    <definedName name="PRINT_AREA_MI">#REF!</definedName>
    <definedName name="_xlnm.Print_Titles" localSheetId="3">'10.TPCP-DP'!$4:$7</definedName>
    <definedName name="_xlnm.Print_Titles" localSheetId="5">'12.No XDCB'!$5:$6</definedName>
    <definedName name="_xlnm.Print_Titles" localSheetId="2">'9. Nhom A DP'!$4:$8</definedName>
    <definedName name="_xlnm.Print_Titles" localSheetId="0">'CTTH-2018'!$3:$4</definedName>
    <definedName name="_xlnm.Print_Titles">#N/A</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POSAL" localSheetId="1">#REF!</definedName>
    <definedName name="PROPOSAL">#REF!</definedName>
    <definedName name="PT_A1" localSheetId="1">#REF!</definedName>
    <definedName name="PT_A1">#REF!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pvd" localSheetId="1">#REF!</definedName>
    <definedName name="pvd">#REF!</definedName>
    <definedName name="phu_luc_vua" localSheetId="1">#REF!</definedName>
    <definedName name="phu_luc_vua">#REF!</definedName>
    <definedName name="QL18CLBC" localSheetId="1">#REF!</definedName>
    <definedName name="QL18CLBC">#REF!</definedName>
    <definedName name="QL18conlai" localSheetId="1">#REF!</definedName>
    <definedName name="QL18conlai">#REF!</definedName>
    <definedName name="qtcgdII" localSheetId="1">#REF!</definedName>
    <definedName name="qtcgdII">#REF!</definedName>
    <definedName name="qttgdII" localSheetId="1">#REF!</definedName>
    <definedName name="qttgdII">#REF!</definedName>
    <definedName name="ra11p" localSheetId="1">#REF!</definedName>
    <definedName name="ra11p">#REF!</definedName>
    <definedName name="ra13p" localSheetId="1">#REF!</definedName>
    <definedName name="ra13p">#REF!</definedName>
    <definedName name="Rcsd" localSheetId="1">#REF!</definedName>
    <definedName name="Rcsd">#REF!</definedName>
    <definedName name="Rctc" localSheetId="1">#REF!</definedName>
    <definedName name="Rctc">#REF!</definedName>
    <definedName name="Rctt" localSheetId="1">#REF!</definedName>
    <definedName name="Rctt">#REF!</definedName>
    <definedName name="RECOUT">#N/A</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n" localSheetId="1">#REF!</definedName>
    <definedName name="rn">#REF!</definedName>
    <definedName name="RSD" localSheetId="1">#REF!</definedName>
    <definedName name="RSD">#REF!</definedName>
    <definedName name="RTC" localSheetId="1">#REF!</definedName>
    <definedName name="RTC">#REF!</definedName>
    <definedName name="RTT" localSheetId="1">#REF!</definedName>
    <definedName name="RTT">#REF!</definedName>
    <definedName name="Ru" localSheetId="1">#REF!</definedName>
    <definedName name="Ru">#REF!</definedName>
    <definedName name="s3tb" localSheetId="1">#REF!</definedName>
    <definedName name="s3tb">#REF!</definedName>
    <definedName name="s4tb" localSheetId="1">#REF!</definedName>
    <definedName name="s4tb">#REF!</definedName>
    <definedName name="s51.5" localSheetId="1">#REF!</definedName>
    <definedName name="s51.5">#REF!</definedName>
    <definedName name="s5tb" localSheetId="1">#REF!</definedName>
    <definedName name="s5tb">#REF!</definedName>
    <definedName name="s71.5" localSheetId="1">#REF!</definedName>
    <definedName name="s71.5">#REF!</definedName>
    <definedName name="s7tb" localSheetId="1">#REF!</definedName>
    <definedName name="s7tb">#REF!</definedName>
    <definedName name="sand" localSheetId="1">#REF!</definedName>
    <definedName name="sand">#REF!</definedName>
    <definedName name="sbc" localSheetId="1">#REF!</definedName>
    <definedName name="sbc">#REF!</definedName>
    <definedName name="SCH" localSheetId="1">#REF!</definedName>
    <definedName name="SCH">#REF!</definedName>
    <definedName name="SDMONG" localSheetId="1">#REF!</definedName>
    <definedName name="SDMONG">#REF!</definedName>
    <definedName name="SIZE" localSheetId="1">#REF!</definedName>
    <definedName name="SIZE">#REF!</definedName>
    <definedName name="skt" localSheetId="1">#REF!</definedName>
    <definedName name="skt">#REF!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ng" localSheetId="1">#REF!</definedName>
    <definedName name="Sng">#REF!</definedName>
    <definedName name="soc3p" localSheetId="1">#REF!</definedName>
    <definedName name="soc3p">#REF!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b" localSheetId="1">#REF!</definedName>
    <definedName name="sub">#REF!</definedName>
    <definedName name="SUMITOMO" localSheetId="1">#REF!</definedName>
    <definedName name="SUMITOMO">#REF!</definedName>
    <definedName name="SUMITOMO_GT" localSheetId="1">#REF!</definedName>
    <definedName name="SUMITOMO_GT">#REF!</definedName>
    <definedName name="SUMMARY" localSheetId="1">#REF!</definedName>
    <definedName name="SUMMARY">#REF!</definedName>
    <definedName name="sur" localSheetId="1">#REF!</definedName>
    <definedName name="sur">#REF!</definedName>
    <definedName name="T" localSheetId="1">#REF!</definedName>
    <definedName name="T">#REF!</definedName>
    <definedName name="t101p" localSheetId="1">#REF!</definedName>
    <definedName name="t101p">#REF!</definedName>
    <definedName name="t103p" localSheetId="1">#REF!</definedName>
    <definedName name="t103p">#REF!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axTV">10%</definedName>
    <definedName name="TaxXL">5%</definedName>
    <definedName name="tbmc" localSheetId="1">#REF!</definedName>
    <definedName name="tbmc">#REF!</definedName>
    <definedName name="tbtram" localSheetId="1">#REF!</definedName>
    <definedName name="tbtram">#REF!</definedName>
    <definedName name="TC" localSheetId="1">#REF!</definedName>
    <definedName name="TC">#REF!</definedName>
    <definedName name="TC_NHANH1" localSheetId="1">#REF!</definedName>
    <definedName name="TC_NHANH1">#REF!</definedName>
    <definedName name="td1p" localSheetId="1">#REF!</definedName>
    <definedName name="td1p">#REF!</definedName>
    <definedName name="td3p" localSheetId="1">#REF!</definedName>
    <definedName name="td3p">#REF!</definedName>
    <definedName name="tdnc1p" localSheetId="1">#REF!</definedName>
    <definedName name="tdnc1p">#REF!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nCap" localSheetId="1">#REF!</definedName>
    <definedName name="TenCap">#REF!</definedName>
    <definedName name="Tien" localSheetId="1">#REF!</definedName>
    <definedName name="Tien">#REF!</definedName>
    <definedName name="tinhqd" localSheetId="1">#REF!</definedName>
    <definedName name="tinhqd">#REF!</definedName>
    <definedName name="TITAN" localSheetId="1">#REF!</definedName>
    <definedName name="TITAN">#REF!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e" localSheetId="1">#REF!</definedName>
    <definedName name="Tle">#REF!</definedName>
    <definedName name="TLR" localSheetId="1">#REF!</definedName>
    <definedName name="TLR">#REF!</definedName>
    <definedName name="tmm1.5" localSheetId="1">#REF!</definedName>
    <definedName name="tmm1.5">#REF!</definedName>
    <definedName name="tmmg" localSheetId="1">#REF!</definedName>
    <definedName name="tmmg">#REF!</definedName>
    <definedName name="toadocap" localSheetId="1">#REF!</definedName>
    <definedName name="toadocap">#REF!</definedName>
    <definedName name="Tonghop" localSheetId="1">#REF!</definedName>
    <definedName name="Tonghop">#REF!</definedName>
    <definedName name="TPLRP" localSheetId="1">#REF!</definedName>
    <definedName name="TPLRP">#REF!</definedName>
    <definedName name="ts" localSheetId="1">#REF!</definedName>
    <definedName name="ts">#REF!</definedName>
    <definedName name="tsI" localSheetId="1">#REF!</definedName>
    <definedName name="tsI">#REF!</definedName>
    <definedName name="TT_1P" localSheetId="1">#REF!</definedName>
    <definedName name="TT_1P">#REF!</definedName>
    <definedName name="TT_3p" localSheetId="1">#REF!</definedName>
    <definedName name="TT_3p">#REF!</definedName>
    <definedName name="tthi" localSheetId="1">#REF!</definedName>
    <definedName name="tthi">#REF!</definedName>
    <definedName name="ttronmk" localSheetId="1">#REF!</definedName>
    <definedName name="ttronmk">#REF!</definedName>
    <definedName name="Tuong_dau_HD" localSheetId="1">#REF!</definedName>
    <definedName name="Tuong_dau_HD">#REF!</definedName>
    <definedName name="tv75nc" localSheetId="1">#REF!</definedName>
    <definedName name="tv75nc">#REF!</definedName>
    <definedName name="tv75vl" localSheetId="1">#REF!</definedName>
    <definedName name="tv75vl">#REF!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hang_Long" localSheetId="1">#REF!</definedName>
    <definedName name="Thang_Long">#REF!</definedName>
    <definedName name="Thang_Long_GT" localSheetId="1">#REF!</definedName>
    <definedName name="Thang_Long_GT">#REF!</definedName>
    <definedName name="Thanh_CT" localSheetId="1">#REF!</definedName>
    <definedName name="Thanh_CT">#REF!</definedName>
    <definedName name="THDT_CT_XOM_NOI" localSheetId="1">#REF!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_D32" localSheetId="1">#REF!</definedName>
    <definedName name="THEP_D32">#REF!</definedName>
    <definedName name="theptam" localSheetId="1">#REF!</definedName>
    <definedName name="theptam">#REF!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p3" localSheetId="1">#REF!</definedName>
    <definedName name="thkp3">#REF!</definedName>
    <definedName name="thtt" localSheetId="1">#REF!</definedName>
    <definedName name="thtt">#REF!</definedName>
    <definedName name="thu" localSheetId="1" hidden="1">{"'Sheet1'!$L$16"}</definedName>
    <definedName name="thu" hidden="1">{"'Sheet1'!$L$16"}</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DE2" localSheetId="1">#REF!</definedName>
    <definedName name="TRADE2">#REF!</definedName>
    <definedName name="Trô_P1" localSheetId="1">#REF!</definedName>
    <definedName name="Trô_P1">#REF!</definedName>
    <definedName name="Trô_P10" localSheetId="1">#REF!</definedName>
    <definedName name="Trô_P10">#REF!</definedName>
    <definedName name="Trô_P11" localSheetId="1">#REF!</definedName>
    <definedName name="Trô_P11">#REF!</definedName>
    <definedName name="Trô_P2" localSheetId="1">#REF!</definedName>
    <definedName name="Trô_P2">#REF!</definedName>
    <definedName name="Trô_P3" localSheetId="1">#REF!</definedName>
    <definedName name="Trô_P3">#REF!</definedName>
    <definedName name="Trô_P4" localSheetId="1">#REF!</definedName>
    <definedName name="Trô_P4">#REF!</definedName>
    <definedName name="Trô_P5" localSheetId="1">#REF!</definedName>
    <definedName name="Trô_P5">#REF!</definedName>
    <definedName name="Trô_P6" localSheetId="1">#REF!</definedName>
    <definedName name="Trô_P6">#REF!</definedName>
    <definedName name="Trô_P7" localSheetId="1">#REF!</definedName>
    <definedName name="Trô_P7">#REF!</definedName>
    <definedName name="Trô_P8" localSheetId="1">#REF!</definedName>
    <definedName name="Trô_P8">#REF!</definedName>
    <definedName name="Trô_P9" localSheetId="1">#REF!</definedName>
    <definedName name="Trô_P9">#REF!</definedName>
    <definedName name="USCT" localSheetId="1">#REF!</definedName>
    <definedName name="USCT">#REF!</definedName>
    <definedName name="USCTKU" localSheetId="1">#REF!</definedName>
    <definedName name="USCTKU">#REF!</definedName>
    <definedName name="USKC" localSheetId="1">#REF!</definedName>
    <definedName name="USKC">#REF!</definedName>
    <definedName name="USNC" localSheetId="1">#REF!</definedName>
    <definedName name="USNC">#REF!</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ARIINST" localSheetId="1">#REF!</definedName>
    <definedName name="VARIINST">#REF!</definedName>
    <definedName name="VARIPURC" localSheetId="1">#REF!</definedName>
    <definedName name="VARIPURC">#REF!</definedName>
    <definedName name="VCTT" localSheetId="1">#REF!</definedName>
    <definedName name="VCTT">#REF!</definedName>
    <definedName name="VCHT" localSheetId="1">#REF!</definedName>
    <definedName name="VCHT">#REF!</definedName>
    <definedName name="vd3p" localSheetId="1">#REF!</definedName>
    <definedName name="vd3p">#REF!</definedName>
    <definedName name="vl1p" localSheetId="1">#REF!</definedName>
    <definedName name="vl1p">#REF!</definedName>
    <definedName name="vl3p" localSheetId="1">#REF!</definedName>
    <definedName name="vl3p">#REF!</definedName>
    <definedName name="vldn400" localSheetId="1">#REF!</definedName>
    <definedName name="vldn400">#REF!</definedName>
    <definedName name="vldn600" localSheetId="1">#REF!</definedName>
    <definedName name="vldn600">#REF!</definedName>
    <definedName name="vltram" localSheetId="1">#REF!</definedName>
    <definedName name="vltram">#REF!</definedName>
    <definedName name="vr3p" localSheetId="1">#REF!</definedName>
    <definedName name="vr3p">#REF!</definedName>
    <definedName name="Vu" localSheetId="1">#REF!</definedName>
    <definedName name="Vu">#REF!</definedName>
    <definedName name="W" localSheetId="1">#REF!</definedName>
    <definedName name="W">#REF!</definedName>
    <definedName name="wrn.chi._.tiÆt." localSheetId="1" hidden="1">{#N/A,#N/A,FALSE,"Chi tiÆt"}</definedName>
    <definedName name="wrn.chi._.tiÆt." hidden="1">{#N/A,#N/A,FALSE,"Chi tiÆt"}</definedName>
    <definedName name="X" localSheetId="1">#REF!</definedName>
    <definedName name="X">#REF!</definedName>
    <definedName name="x1pind" localSheetId="1">#REF!</definedName>
    <definedName name="x1pind">#REF!</definedName>
    <definedName name="x1pint" localSheetId="1">#REF!</definedName>
    <definedName name="x1pint">#REF!</definedName>
    <definedName name="x1ping" localSheetId="1">#REF!</definedName>
    <definedName name="x1ping">#REF!</definedName>
    <definedName name="xc" localSheetId="1">#REF!</definedName>
    <definedName name="xc">#REF!</definedName>
    <definedName name="XCCT">0.5</definedName>
    <definedName name="xfco" localSheetId="1">#REF!</definedName>
    <definedName name="xfco">#REF!</definedName>
    <definedName name="xfco3p" localSheetId="1">#REF!</definedName>
    <definedName name="xfco3p">#REF!</definedName>
    <definedName name="xfcotnc" localSheetId="1">#REF!</definedName>
    <definedName name="xfcotnc">#REF!</definedName>
    <definedName name="xfcotvl" localSheetId="1">#REF!</definedName>
    <definedName name="xfcotvl">#REF!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3p" localSheetId="1">#REF!</definedName>
    <definedName name="xignc3p">#REF!</definedName>
    <definedName name="xigvl3p" localSheetId="1">#REF!</definedName>
    <definedName name="xigvl3p">#REF!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nc3p" localSheetId="1">#REF!</definedName>
    <definedName name="xinnc3p">#REF!</definedName>
    <definedName name="xint1p" localSheetId="1">#REF!</definedName>
    <definedName name="xint1p">#REF!</definedName>
    <definedName name="xinvl3p" localSheetId="1">#REF!</definedName>
    <definedName name="xinvl3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3p" localSheetId="1">#REF!</definedName>
    <definedName name="xitnc3p">#REF!</definedName>
    <definedName name="xitvl3p" localSheetId="1">#REF!</definedName>
    <definedName name="xitvl3p">#REF!</definedName>
    <definedName name="xl" localSheetId="1">#REF!</definedName>
    <definedName name="xl">#REF!</definedName>
    <definedName name="xlc" localSheetId="1">#REF!</definedName>
    <definedName name="xlc">#REF!</definedName>
    <definedName name="xlk" localSheetId="1">#REF!</definedName>
    <definedName name="xlk">#REF!</definedName>
    <definedName name="xn" localSheetId="1">#REF!</definedName>
    <definedName name="xn">#REF!</definedName>
    <definedName name="xp" localSheetId="1">#REF!</definedName>
    <definedName name="xp">#REF!</definedName>
    <definedName name="ytddg" localSheetId="1">#REF!</definedName>
    <definedName name="ytddg">#REF!</definedName>
    <definedName name="Ythd1.5" localSheetId="1">#REF!</definedName>
    <definedName name="Ythd1.5">#REF!</definedName>
    <definedName name="ythdg" localSheetId="1">#REF!</definedName>
    <definedName name="ythdg">#REF!</definedName>
    <definedName name="Ythdgoi" localSheetId="1">#REF!</definedName>
    <definedName name="Ythdgoi">#REF!</definedName>
    <definedName name="Z" localSheetId="1">#REF!</definedName>
    <definedName name="Z">#REF!</definedName>
    <definedName name="ZYX" localSheetId="1">#REF!</definedName>
    <definedName name="ZYX">#REF!</definedName>
    <definedName name="ZZZ" localSheetId="1">#REF!</definedName>
    <definedName name="ZZZ">#REF!</definedName>
  </definedNames>
  <calcPr calcId="152511"/>
</workbook>
</file>

<file path=xl/calcChain.xml><?xml version="1.0" encoding="utf-8"?>
<calcChain xmlns="http://schemas.openxmlformats.org/spreadsheetml/2006/main">
  <c r="L7" i="38" l="1"/>
  <c r="N16" i="38" l="1"/>
  <c r="N10" i="38"/>
  <c r="K7" i="38"/>
  <c r="M10" i="38"/>
  <c r="K14" i="38" l="1"/>
  <c r="L40" i="38" l="1"/>
  <c r="M68" i="38" l="1"/>
  <c r="N68" i="38"/>
  <c r="N82" i="38"/>
  <c r="M82" i="38"/>
  <c r="P6" i="38"/>
  <c r="O6" i="38"/>
  <c r="M19" i="38"/>
  <c r="J20" i="38"/>
  <c r="J14" i="38"/>
  <c r="N109" i="38" l="1"/>
  <c r="M109" i="38"/>
  <c r="N108" i="38"/>
  <c r="M108" i="38"/>
  <c r="M107" i="38"/>
  <c r="J107" i="38"/>
  <c r="N107" i="38" s="1"/>
  <c r="N106" i="38"/>
  <c r="M106" i="38"/>
  <c r="N101" i="38"/>
  <c r="M101" i="38"/>
  <c r="N100" i="38"/>
  <c r="M100" i="38"/>
  <c r="N99" i="38"/>
  <c r="M99" i="38"/>
  <c r="N98" i="38"/>
  <c r="M98" i="38"/>
  <c r="N96" i="38"/>
  <c r="M96" i="38"/>
  <c r="N95" i="38"/>
  <c r="M95" i="38"/>
  <c r="N94" i="38"/>
  <c r="M94" i="38"/>
  <c r="N93" i="38"/>
  <c r="M93" i="38"/>
  <c r="N91" i="38"/>
  <c r="M91" i="38"/>
  <c r="M83" i="38"/>
  <c r="N83" i="38"/>
  <c r="N64" i="38" l="1"/>
  <c r="L80" i="38"/>
  <c r="K80" i="38"/>
  <c r="J80" i="38"/>
  <c r="N79" i="38"/>
  <c r="M79" i="38"/>
  <c r="N78" i="38"/>
  <c r="M78" i="38"/>
  <c r="L75" i="38"/>
  <c r="K75" i="38"/>
  <c r="J75" i="38"/>
  <c r="L74" i="38"/>
  <c r="M74" i="38" s="1"/>
  <c r="K74" i="38"/>
  <c r="J74" i="38"/>
  <c r="M73" i="38"/>
  <c r="N69" i="38"/>
  <c r="M69" i="38"/>
  <c r="M67" i="38"/>
  <c r="N66" i="38"/>
  <c r="M66" i="38"/>
  <c r="M64" i="38"/>
  <c r="N63" i="38"/>
  <c r="M63" i="38"/>
  <c r="N62" i="38"/>
  <c r="M62" i="38"/>
  <c r="N60" i="38"/>
  <c r="M60" i="38"/>
  <c r="N80" i="38" l="1"/>
  <c r="M75" i="38"/>
  <c r="M80" i="38"/>
  <c r="N134" i="38" l="1"/>
  <c r="M134" i="38"/>
  <c r="N133" i="38"/>
  <c r="M133" i="38"/>
  <c r="N132" i="38"/>
  <c r="M132" i="38"/>
  <c r="N131" i="38"/>
  <c r="M131" i="38"/>
  <c r="N130" i="38"/>
  <c r="M130" i="38"/>
  <c r="N129" i="38"/>
  <c r="M129" i="38"/>
  <c r="N128" i="38"/>
  <c r="M128" i="38"/>
  <c r="N127" i="38"/>
  <c r="M127" i="38"/>
  <c r="N126" i="38"/>
  <c r="M126" i="38"/>
  <c r="N125" i="38"/>
  <c r="M125" i="38"/>
  <c r="N124" i="38"/>
  <c r="M124" i="38"/>
  <c r="N123" i="38"/>
  <c r="M123" i="38"/>
  <c r="N122" i="38"/>
  <c r="M122" i="38"/>
  <c r="N121" i="38"/>
  <c r="M121" i="38"/>
  <c r="N120" i="38"/>
  <c r="M120" i="38"/>
  <c r="N119" i="38"/>
  <c r="M119" i="38"/>
  <c r="N118" i="38"/>
  <c r="M118" i="38"/>
  <c r="N117" i="38"/>
  <c r="M117" i="38"/>
  <c r="N116" i="38"/>
  <c r="M116" i="38"/>
  <c r="N115" i="38"/>
  <c r="M115" i="38"/>
  <c r="N114" i="38"/>
  <c r="M114" i="38"/>
  <c r="N113" i="38"/>
  <c r="M113" i="38"/>
  <c r="N112" i="38"/>
  <c r="M112" i="38"/>
  <c r="N111" i="38"/>
  <c r="M111" i="38"/>
  <c r="N84" i="38"/>
  <c r="M84" i="38"/>
  <c r="N77" i="38"/>
  <c r="M77" i="38"/>
  <c r="N76" i="38"/>
  <c r="M76" i="38"/>
  <c r="K54" i="38" l="1"/>
  <c r="L54" i="38"/>
  <c r="J22" i="38" l="1"/>
  <c r="J23" i="38"/>
  <c r="K20" i="38"/>
  <c r="L14" i="38"/>
  <c r="M7" i="38"/>
  <c r="L20" i="38" l="1"/>
  <c r="N20" i="38" s="1"/>
  <c r="L23" i="38"/>
  <c r="L22" i="38"/>
  <c r="K24" i="38"/>
  <c r="K22" i="38"/>
  <c r="K23" i="38"/>
  <c r="K25" i="38"/>
  <c r="L25" i="38"/>
  <c r="L24" i="38"/>
  <c r="M24" i="38" s="1"/>
  <c r="O28" i="39"/>
  <c r="O36" i="39"/>
  <c r="O12" i="39"/>
  <c r="O17" i="39"/>
  <c r="M20" i="38" l="1"/>
  <c r="L21" i="38"/>
  <c r="O11" i="39"/>
  <c r="M23" i="38"/>
  <c r="M22" i="38"/>
  <c r="K21" i="38"/>
  <c r="M25" i="38"/>
  <c r="N30" i="39"/>
  <c r="N28" i="39" s="1"/>
  <c r="N36" i="39" l="1"/>
  <c r="N17" i="39"/>
  <c r="M26" i="39"/>
  <c r="J54" i="38" l="1"/>
  <c r="N54" i="38" s="1"/>
  <c r="J7" i="38"/>
  <c r="J30" i="39" l="1"/>
  <c r="J28" i="39" s="1"/>
  <c r="W43" i="39"/>
  <c r="X42" i="39"/>
  <c r="X41" i="39"/>
  <c r="K41" i="39"/>
  <c r="C41" i="39"/>
  <c r="X40" i="39"/>
  <c r="M40" i="39"/>
  <c r="K40" i="39"/>
  <c r="G40" i="39"/>
  <c r="F40" i="39"/>
  <c r="C40" i="39"/>
  <c r="X39" i="39"/>
  <c r="N39" i="39" s="1"/>
  <c r="M39" i="39" s="1"/>
  <c r="K39" i="39"/>
  <c r="G39" i="39"/>
  <c r="F39" i="39"/>
  <c r="C39" i="39"/>
  <c r="X38" i="39"/>
  <c r="N38" i="39" s="1"/>
  <c r="M38" i="39" s="1"/>
  <c r="K38" i="39"/>
  <c r="G38" i="39"/>
  <c r="F38" i="39"/>
  <c r="C38" i="39"/>
  <c r="X37" i="39"/>
  <c r="M37" i="39"/>
  <c r="K37" i="39"/>
  <c r="G37" i="39"/>
  <c r="F37" i="39"/>
  <c r="C37" i="39"/>
  <c r="M36" i="39"/>
  <c r="L36" i="39"/>
  <c r="X36" i="39" s="1"/>
  <c r="K36" i="39"/>
  <c r="J36" i="39"/>
  <c r="I36" i="39"/>
  <c r="H36" i="39"/>
  <c r="G36" i="39"/>
  <c r="E36" i="39"/>
  <c r="D36" i="39"/>
  <c r="C36" i="39" s="1"/>
  <c r="X35" i="39"/>
  <c r="M35" i="39"/>
  <c r="K35" i="39"/>
  <c r="I35" i="39"/>
  <c r="G35" i="39"/>
  <c r="F35" i="39" s="1"/>
  <c r="C35" i="39"/>
  <c r="X34" i="39"/>
  <c r="K34" i="39"/>
  <c r="F34" i="39"/>
  <c r="C34" i="39"/>
  <c r="F33" i="39"/>
  <c r="W32" i="39"/>
  <c r="F32" i="39"/>
  <c r="X31" i="39"/>
  <c r="M31" i="39"/>
  <c r="M30" i="39" s="1"/>
  <c r="K31" i="39"/>
  <c r="F31" i="39"/>
  <c r="W31" i="39" s="1"/>
  <c r="C31" i="39"/>
  <c r="C30" i="39" s="1"/>
  <c r="X30" i="39"/>
  <c r="L30" i="39"/>
  <c r="K30" i="39"/>
  <c r="I30" i="39"/>
  <c r="H30" i="39"/>
  <c r="F30" i="39" s="1"/>
  <c r="G30" i="39"/>
  <c r="E30" i="39"/>
  <c r="D30" i="39"/>
  <c r="D28" i="39" s="1"/>
  <c r="D11" i="39" s="1"/>
  <c r="X29" i="39"/>
  <c r="K29" i="39"/>
  <c r="G29" i="39"/>
  <c r="F29" i="39" s="1"/>
  <c r="C29" i="39"/>
  <c r="L28" i="39"/>
  <c r="K28" i="39" s="1"/>
  <c r="I28" i="39"/>
  <c r="E28" i="39"/>
  <c r="X27" i="39"/>
  <c r="M27" i="39"/>
  <c r="K27" i="39"/>
  <c r="G27" i="39"/>
  <c r="F27" i="39"/>
  <c r="C27" i="39"/>
  <c r="X26" i="39"/>
  <c r="K26" i="39"/>
  <c r="G26" i="39"/>
  <c r="F26" i="39" s="1"/>
  <c r="C26" i="39"/>
  <c r="X25" i="39"/>
  <c r="M25" i="39"/>
  <c r="K25" i="39"/>
  <c r="G25" i="39"/>
  <c r="F25" i="39" s="1"/>
  <c r="C25" i="39"/>
  <c r="X24" i="39"/>
  <c r="M24" i="39"/>
  <c r="K24" i="39"/>
  <c r="G24" i="39"/>
  <c r="F24" i="39" s="1"/>
  <c r="C24" i="39"/>
  <c r="X23" i="39"/>
  <c r="M23" i="39"/>
  <c r="K23" i="39"/>
  <c r="G23" i="39"/>
  <c r="F23" i="39" s="1"/>
  <c r="C23" i="39"/>
  <c r="X22" i="39"/>
  <c r="M22" i="39"/>
  <c r="K22" i="39"/>
  <c r="G22" i="39"/>
  <c r="F22" i="39"/>
  <c r="C22" i="39"/>
  <c r="X21" i="39"/>
  <c r="M21" i="39"/>
  <c r="K21" i="39"/>
  <c r="G21" i="39"/>
  <c r="F21" i="39"/>
  <c r="C21" i="39"/>
  <c r="X20" i="39"/>
  <c r="G20" i="39"/>
  <c r="F20" i="39"/>
  <c r="C20" i="39"/>
  <c r="X19" i="39"/>
  <c r="M19" i="39"/>
  <c r="K19" i="39"/>
  <c r="G19" i="39"/>
  <c r="F19" i="39"/>
  <c r="C19" i="39"/>
  <c r="X18" i="39"/>
  <c r="M18" i="39"/>
  <c r="K18" i="39"/>
  <c r="G18" i="39"/>
  <c r="F18" i="39"/>
  <c r="C18" i="39"/>
  <c r="M17" i="39"/>
  <c r="L17" i="39"/>
  <c r="K17" i="39" s="1"/>
  <c r="J17" i="39"/>
  <c r="I17" i="39"/>
  <c r="H17" i="39"/>
  <c r="E17" i="39"/>
  <c r="D17" i="39"/>
  <c r="C17" i="39" s="1"/>
  <c r="M16" i="39"/>
  <c r="K16" i="39"/>
  <c r="G16" i="39"/>
  <c r="F16" i="39" s="1"/>
  <c r="C16" i="39"/>
  <c r="U15" i="39"/>
  <c r="M15" i="39"/>
  <c r="K15" i="39"/>
  <c r="G15" i="39"/>
  <c r="F15" i="39" s="1"/>
  <c r="C15" i="39"/>
  <c r="W14" i="39"/>
  <c r="M14" i="39"/>
  <c r="K14" i="39"/>
  <c r="F14" i="39"/>
  <c r="C14" i="39"/>
  <c r="X13" i="39"/>
  <c r="M13" i="39"/>
  <c r="K13" i="39"/>
  <c r="G13" i="39"/>
  <c r="F13" i="39"/>
  <c r="C13" i="39"/>
  <c r="N12" i="39"/>
  <c r="L12" i="39"/>
  <c r="K12" i="39"/>
  <c r="J12" i="39"/>
  <c r="I12" i="39"/>
  <c r="I11" i="39" s="1"/>
  <c r="Z11" i="39" s="1"/>
  <c r="H12" i="39"/>
  <c r="G12" i="39"/>
  <c r="E12" i="39"/>
  <c r="E11" i="39" s="1"/>
  <c r="D12" i="39"/>
  <c r="S11" i="39"/>
  <c r="L11" i="39"/>
  <c r="K11" i="39" s="1"/>
  <c r="H28" i="39" l="1"/>
  <c r="H11" i="39" s="1"/>
  <c r="F12" i="39"/>
  <c r="C28" i="39"/>
  <c r="W29" i="39"/>
  <c r="P29" i="39"/>
  <c r="AA29" i="39"/>
  <c r="C11" i="39"/>
  <c r="P12" i="39"/>
  <c r="AA12" i="39"/>
  <c r="P23" i="39"/>
  <c r="AA23" i="39"/>
  <c r="W23" i="39"/>
  <c r="F17" i="39"/>
  <c r="P30" i="39"/>
  <c r="AA30" i="39"/>
  <c r="M12" i="39"/>
  <c r="N11" i="39"/>
  <c r="P22" i="39"/>
  <c r="AA22" i="39"/>
  <c r="P38" i="39"/>
  <c r="AA38" i="39"/>
  <c r="P39" i="39"/>
  <c r="AA39" i="39"/>
  <c r="P40" i="39"/>
  <c r="AA40" i="39"/>
  <c r="J11" i="39"/>
  <c r="P14" i="39"/>
  <c r="AA14" i="39"/>
  <c r="G17" i="39"/>
  <c r="P19" i="39"/>
  <c r="AA19" i="39"/>
  <c r="W19" i="39"/>
  <c r="P21" i="39"/>
  <c r="AA21" i="39"/>
  <c r="W21" i="39"/>
  <c r="P25" i="39"/>
  <c r="AA25" i="39"/>
  <c r="W25" i="39"/>
  <c r="P27" i="39"/>
  <c r="AA27" i="39"/>
  <c r="W27" i="39"/>
  <c r="X28" i="39"/>
  <c r="P33" i="39"/>
  <c r="AA33" i="39"/>
  <c r="P35" i="39"/>
  <c r="AA35" i="39"/>
  <c r="P37" i="39"/>
  <c r="AA37" i="39"/>
  <c r="W37" i="39"/>
  <c r="W38" i="39"/>
  <c r="W39" i="39"/>
  <c r="P20" i="39"/>
  <c r="AA20" i="39"/>
  <c r="W22" i="39"/>
  <c r="P34" i="39"/>
  <c r="AA34" i="39"/>
  <c r="C12" i="39"/>
  <c r="R12" i="39" s="1"/>
  <c r="P18" i="39"/>
  <c r="AA18" i="39"/>
  <c r="W18" i="39"/>
  <c r="W20" i="39"/>
  <c r="P24" i="39"/>
  <c r="AA24" i="39"/>
  <c r="W24" i="39"/>
  <c r="P31" i="39"/>
  <c r="AA31" i="39"/>
  <c r="W33" i="39"/>
  <c r="W34" i="39"/>
  <c r="W35" i="39"/>
  <c r="W26" i="39"/>
  <c r="P26" i="39"/>
  <c r="AA26" i="39"/>
  <c r="W40" i="39"/>
  <c r="P13" i="39"/>
  <c r="AA13" i="39"/>
  <c r="W13" i="39"/>
  <c r="P15" i="39"/>
  <c r="AA15" i="39"/>
  <c r="W15" i="39"/>
  <c r="G28" i="39"/>
  <c r="P32" i="39"/>
  <c r="AA32" i="39"/>
  <c r="F36" i="39"/>
  <c r="W12" i="39"/>
  <c r="F28" i="39" l="1"/>
  <c r="S17" i="39"/>
  <c r="G11" i="39"/>
  <c r="AA17" i="39"/>
  <c r="P17" i="39"/>
  <c r="W17" i="39"/>
  <c r="W36" i="39"/>
  <c r="P36" i="39"/>
  <c r="AA36" i="39"/>
  <c r="F11" i="39"/>
  <c r="W11" i="39" s="1"/>
  <c r="P28" i="39"/>
  <c r="AA28" i="39"/>
  <c r="W30" i="39"/>
  <c r="R11" i="39" l="1"/>
  <c r="AA11" i="39"/>
  <c r="P11" i="39"/>
  <c r="Y11" i="39" s="1"/>
  <c r="S8" i="39"/>
  <c r="S3" i="39"/>
  <c r="S2" i="39"/>
  <c r="X11" i="39"/>
  <c r="M28" i="39"/>
  <c r="W28" i="39"/>
  <c r="S14" i="39" l="1"/>
  <c r="M11" i="39"/>
  <c r="R14" i="39" s="1"/>
  <c r="M29" i="38" l="1"/>
  <c r="N19" i="38"/>
  <c r="N18" i="38"/>
  <c r="N17" i="38"/>
  <c r="N13" i="38"/>
  <c r="N11" i="38"/>
  <c r="G18" i="38"/>
  <c r="D18" i="38"/>
  <c r="N7" i="38"/>
  <c r="D7" i="38"/>
  <c r="F7" i="38"/>
  <c r="G7" i="38"/>
  <c r="H7" i="38"/>
  <c r="I7" i="38"/>
  <c r="E14" i="38"/>
  <c r="F14" i="38"/>
  <c r="H14" i="38"/>
  <c r="I14" i="38"/>
  <c r="D16" i="38"/>
  <c r="G16" i="38"/>
  <c r="D17" i="38"/>
  <c r="G17" i="38"/>
  <c r="D20" i="38"/>
  <c r="E22" i="38"/>
  <c r="F22" i="38"/>
  <c r="G24" i="38"/>
  <c r="H22" i="38"/>
  <c r="I22" i="38"/>
  <c r="H23" i="38"/>
  <c r="I23" i="38"/>
  <c r="H24" i="38"/>
  <c r="I24" i="38"/>
  <c r="N30" i="38"/>
  <c r="M30" i="38"/>
  <c r="N27" i="38"/>
  <c r="M27" i="38"/>
  <c r="N28" i="38"/>
  <c r="M28" i="38"/>
  <c r="N29" i="38"/>
  <c r="N31" i="38"/>
  <c r="N26" i="38"/>
  <c r="M26" i="38"/>
  <c r="N48" i="38"/>
  <c r="N40" i="38"/>
  <c r="N56" i="38"/>
  <c r="N57" i="38"/>
  <c r="N55" i="38"/>
  <c r="N46" i="38"/>
  <c r="N43" i="38"/>
  <c r="N42" i="38"/>
  <c r="G46" i="38"/>
  <c r="G42" i="38" s="1"/>
  <c r="J183" i="38"/>
  <c r="G183" i="38"/>
  <c r="D183" i="38"/>
  <c r="I183" i="38"/>
  <c r="H183" i="38"/>
  <c r="F183" i="38"/>
  <c r="E183" i="38"/>
  <c r="I179" i="38"/>
  <c r="I180" i="38" s="1"/>
  <c r="H179" i="38"/>
  <c r="H180" i="38" s="1"/>
  <c r="F179" i="38"/>
  <c r="F180" i="38" s="1"/>
  <c r="J179" i="38"/>
  <c r="G179" i="38"/>
  <c r="D179" i="38"/>
  <c r="E179" i="38"/>
  <c r="J171" i="38"/>
  <c r="G171" i="38"/>
  <c r="D171" i="38"/>
  <c r="I171" i="38"/>
  <c r="H171" i="38"/>
  <c r="F171" i="38"/>
  <c r="E171" i="38"/>
  <c r="J152" i="38"/>
  <c r="G152" i="38"/>
  <c r="D152" i="38"/>
  <c r="D27" i="38"/>
  <c r="D28" i="38"/>
  <c r="D29" i="38"/>
  <c r="D30" i="38"/>
  <c r="G32" i="38"/>
  <c r="G56" i="38"/>
  <c r="G54" i="38" s="1"/>
  <c r="I137" i="38"/>
  <c r="H137" i="38"/>
  <c r="G49" i="38"/>
  <c r="G50" i="38"/>
  <c r="G51" i="38"/>
  <c r="G52" i="38"/>
  <c r="G53" i="38"/>
  <c r="E54" i="38"/>
  <c r="I57" i="38"/>
  <c r="I54" i="38" s="1"/>
  <c r="D14" i="38" l="1"/>
  <c r="G8" i="38"/>
  <c r="J25" i="38"/>
  <c r="J24" i="38"/>
  <c r="G22" i="38"/>
  <c r="F24" i="38"/>
  <c r="D22" i="38"/>
  <c r="I21" i="38"/>
  <c r="E24" i="38"/>
  <c r="E23" i="38"/>
  <c r="M55" i="38"/>
  <c r="G23" i="38"/>
  <c r="M18" i="38"/>
  <c r="F23" i="38"/>
  <c r="D23" i="38"/>
  <c r="D24" i="38"/>
  <c r="G20" i="38"/>
  <c r="M11" i="38"/>
  <c r="M16" i="38"/>
  <c r="M57" i="38"/>
  <c r="M13" i="38"/>
  <c r="M56" i="38"/>
  <c r="G14" i="38"/>
  <c r="M12" i="38"/>
  <c r="M17" i="38"/>
  <c r="N41" i="38"/>
  <c r="N12" i="38"/>
  <c r="M14" i="38"/>
  <c r="N14" i="38"/>
  <c r="J21" i="38" l="1"/>
  <c r="F21" i="38"/>
  <c r="H21" i="38" s="1"/>
  <c r="D21" i="38"/>
  <c r="E21" i="38"/>
  <c r="G21" i="38" s="1"/>
  <c r="M54" i="38"/>
</calcChain>
</file>

<file path=xl/sharedStrings.xml><?xml version="1.0" encoding="utf-8"?>
<sst xmlns="http://schemas.openxmlformats.org/spreadsheetml/2006/main" count="723" uniqueCount="421">
  <si>
    <t>VIII</t>
  </si>
  <si>
    <t>IX</t>
  </si>
  <si>
    <t xml:space="preserve"> - Tổng số lượt du khách du lịch</t>
  </si>
  <si>
    <t>+ Khách trong nước</t>
  </si>
  <si>
    <t>+ Khách quốc tế</t>
  </si>
  <si>
    <t>Số xã có đường ô tô đến trung tâm đi lại được quanh năm</t>
  </si>
  <si>
    <t>TT</t>
  </si>
  <si>
    <t>Chỉ tiêu</t>
  </si>
  <si>
    <t>Đơn vị</t>
  </si>
  <si>
    <t>Tỷ đồng</t>
  </si>
  <si>
    <t>%</t>
  </si>
  <si>
    <t>A</t>
  </si>
  <si>
    <t>- Dịch vụ</t>
  </si>
  <si>
    <t>Trong đó:</t>
  </si>
  <si>
    <t xml:space="preserve">  Trong đó:</t>
  </si>
  <si>
    <t>Triệu USD</t>
  </si>
  <si>
    <t>- Thu thuế xuất, nhập khẩu</t>
  </si>
  <si>
    <t>- Thu nội địa</t>
  </si>
  <si>
    <t xml:space="preserve">  + Thu từ kinh tế Trung ương</t>
  </si>
  <si>
    <t xml:space="preserve">  + Thu ngoài quốc doanh</t>
  </si>
  <si>
    <t>Chi ngân sách địa phương</t>
  </si>
  <si>
    <t>- Nguồn ngân sách khác</t>
  </si>
  <si>
    <t>Chi thường xuyên</t>
  </si>
  <si>
    <t>Tổng vốn đầu tư phát triển trên địa bàn</t>
  </si>
  <si>
    <t>B</t>
  </si>
  <si>
    <t>I</t>
  </si>
  <si>
    <t>TỔNG SỐ</t>
  </si>
  <si>
    <t>II</t>
  </si>
  <si>
    <t>Địa điểm 
xây dựng</t>
  </si>
  <si>
    <t>Dự án chuyển tiếp:</t>
  </si>
  <si>
    <t>- Dự án .......</t>
  </si>
  <si>
    <t>Tổng số</t>
  </si>
  <si>
    <t>- Trung ương quản lý</t>
  </si>
  <si>
    <t>- Địa phương quản lý</t>
  </si>
  <si>
    <t>Đơn vị: Tỷ đồng</t>
  </si>
  <si>
    <t>Năng lực
thiết kế</t>
  </si>
  <si>
    <t>Tỉnh, thành phố . . . . . . . .</t>
  </si>
  <si>
    <t>C</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</si>
  <si>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</si>
  <si>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</si>
  <si>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</si>
  <si>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</si>
  <si>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</si>
  <si>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</si>
  <si>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</si>
  <si>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</si>
  <si>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</si>
  <si>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</si>
  <si>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</si>
  <si>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</si>
  <si>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</si>
  <si>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</si>
  <si>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Kim ngạch xuất khẩu hàng hóa trên địa bàn</t>
  </si>
  <si>
    <t>Kim ngạch nhập khẩu hàng hóa trên địa bàn</t>
  </si>
  <si>
    <t xml:space="preserve">  + Thu từ khu vực có vốn đầu tư nước ngoài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</si>
  <si>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</si>
  <si>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</si>
  <si>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</si>
  <si>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</si>
  <si>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</si>
  <si>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</si>
  <si>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</si>
  <si>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</si>
  <si>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</si>
  <si>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</si>
  <si>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TẠM ỨNG VỐN NGUỒN HỖ TRỢ MỤC TIÊU VÀ SỐ THU HỒI TRONG KẾ HOẠCH NĂM 2012</t>
  </si>
  <si>
    <t>Kế hoạch năm 2012</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</si>
  <si>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</si>
  <si>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</si>
  <si>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</si>
  <si>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</si>
  <si>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</si>
  <si>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</si>
  <si>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</si>
  <si>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</si>
  <si>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</si>
  <si>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</si>
  <si>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</si>
  <si>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</si>
  <si>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</si>
  <si>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</si>
  <si>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</si>
  <si>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</si>
  <si>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</si>
  <si>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</si>
  <si>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</si>
  <si>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</si>
  <si>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</si>
  <si>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</si>
  <si>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</si>
  <si>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</si>
  <si>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</si>
  <si>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</si>
  <si>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Số xã có điện lưới Quốc gia</t>
  </si>
  <si>
    <t xml:space="preserve">Dân số trung bình </t>
  </si>
  <si>
    <t xml:space="preserve">Mức giảm tỷ lệ hộ nghèo (theo chuẩn 2011-2015) </t>
  </si>
  <si>
    <t xml:space="preserve">Số lao động được tạo việc làm </t>
  </si>
  <si>
    <t xml:space="preserve">Tỷ lệ lao động qua đào tạo trong tổng số lao động đang làm việc trong nền kinh tế </t>
  </si>
  <si>
    <t xml:space="preserve">Tỷ lệ thất nghiệp khu vực thành thị </t>
  </si>
  <si>
    <t xml:space="preserve">Tuổi thọ trung bình </t>
  </si>
  <si>
    <t xml:space="preserve">Số thuê bao điện thoại/100 dân </t>
  </si>
  <si>
    <t xml:space="preserve">Diện tích nhà ở bình quân sàn/người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</si>
  <si>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</si>
  <si>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</si>
  <si>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</si>
  <si>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</si>
  <si>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</si>
  <si>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</si>
  <si>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</si>
  <si>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</si>
  <si>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</si>
  <si>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</si>
  <si>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</si>
  <si>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</si>
  <si>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</si>
  <si>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</si>
  <si>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</si>
  <si>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</si>
  <si>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</si>
  <si>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</si>
  <si>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</si>
  <si>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</si>
  <si>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</si>
  <si>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</si>
  <si>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</si>
  <si>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</si>
  <si>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</si>
  <si>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</si>
  <si>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</si>
  <si>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</si>
  <si>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</si>
  <si>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</si>
  <si>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</si>
  <si>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</si>
  <si>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</si>
  <si>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</si>
  <si>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</si>
  <si>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</si>
  <si>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</si>
  <si>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</si>
  <si>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</si>
  <si>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</si>
  <si>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</si>
  <si>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</si>
  <si>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</si>
  <si>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</si>
  <si>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</si>
  <si>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</si>
  <si>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</si>
  <si>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</si>
  <si>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</si>
  <si>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</si>
  <si>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</si>
  <si>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</si>
  <si>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</si>
  <si>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</si>
  <si>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</si>
  <si>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</si>
  <si>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</si>
  <si>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</si>
  <si>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</si>
  <si>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</si>
  <si>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</si>
  <si>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</si>
  <si>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</si>
  <si>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</si>
  <si>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</si>
  <si>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</si>
  <si>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</si>
  <si>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</si>
  <si>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</si>
  <si>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</si>
  <si>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</si>
  <si>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</si>
  <si>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Chỉ tiêu kinh tế</t>
  </si>
  <si>
    <t xml:space="preserve">- Tỷ lệ tăng dân số </t>
  </si>
  <si>
    <t xml:space="preserve"> % </t>
  </si>
  <si>
    <t xml:space="preserve"> Tuổi </t>
  </si>
  <si>
    <t xml:space="preserve"> Thuê bao </t>
  </si>
  <si>
    <t xml:space="preserve">- Số thuê bao internet /100 dân </t>
  </si>
  <si>
    <t xml:space="preserve"> m2 </t>
  </si>
  <si>
    <t xml:space="preserve">+ Diện tích nhà ở bình quân tại đô thị </t>
  </si>
  <si>
    <t xml:space="preserve">+ Diện tích nhà ở bình quân tại nông thôn </t>
  </si>
  <si>
    <t xml:space="preserve">- Tỷ lệ che phủ rừng </t>
  </si>
  <si>
    <t xml:space="preserve">- Tỷ lệ dân số nông thôn được cung cấp nước hợp vệ sinh  </t>
  </si>
  <si>
    <t xml:space="preserve">- Tỷ lệ dân số thành thị được cung cấp nước sạch </t>
  </si>
  <si>
    <t xml:space="preserve">- Thu gom chất thải rắn ở đô thị  </t>
  </si>
  <si>
    <t xml:space="preserve">- Tỷ lệ xử lý chất thải rắn y tế đạt tiêu chuẩn  </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</si>
  <si>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</si>
  <si>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</si>
  <si>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</si>
  <si>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</si>
  <si>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</si>
  <si>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</si>
  <si>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</si>
  <si>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</si>
  <si>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</si>
  <si>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</si>
  <si>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</si>
  <si>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</si>
  <si>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</si>
  <si>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</si>
  <si>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</si>
  <si>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</si>
  <si>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</si>
  <si>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</si>
  <si>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</si>
  <si>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</si>
  <si>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</si>
  <si>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</si>
  <si>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 xml:space="preserve">Trong đó: Xuất khẩu địa phương (quản lý) </t>
  </si>
  <si>
    <t xml:space="preserve">Trong đó: Nhập khẩu địa phương (quản lý) </t>
  </si>
  <si>
    <t>Ngân sách Trung ương bổ sung cho ngân sách địa phương (hoặc điều tiết về Ngân sách Trung ương)</t>
  </si>
  <si>
    <t>Chi đầu tư phát triển do địa phương quản lý</t>
  </si>
  <si>
    <t>- Chi cho sự nghiệp giáo dục</t>
  </si>
  <si>
    <t>- Chi cho sự nghiệp y tế</t>
  </si>
  <si>
    <t>- Chi cho sự nghiệp khoa học công nghệ</t>
  </si>
  <si>
    <t>- Chi cho quản lý hành chính Nhà nước</t>
  </si>
  <si>
    <t>Trong đó: Đầu tư từ nguồn sử dụng đất</t>
  </si>
  <si>
    <t>- Nông, lâm nghiệp, thuỷ sản</t>
  </si>
  <si>
    <t>- Công nghiệp và xây dựng</t>
  </si>
  <si>
    <t>+ Công nghiệp và xây dựng</t>
  </si>
  <si>
    <t>+ Dịch vụ</t>
  </si>
  <si>
    <t>+ Nông, lâm nghiệp, thuỷ sản</t>
  </si>
  <si>
    <t>Triệu đồng</t>
  </si>
  <si>
    <t>Ước thực hiện 6 tháng</t>
  </si>
  <si>
    <t>Kế hoạch</t>
  </si>
  <si>
    <t xml:space="preserve">  + Thu quốc doanh địa phương</t>
  </si>
  <si>
    <t>- Vốn cân đối ngân sách địa phương</t>
  </si>
  <si>
    <t>Tổng mức bán lẻ hàng hoá và doanh thu dịch vụ tiêu dùng trên địa bàn</t>
  </si>
  <si>
    <t>Thực hiện  2014</t>
  </si>
  <si>
    <t>Năm 2015</t>
  </si>
  <si>
    <t xml:space="preserve">GRDP (giá hiện hành) </t>
  </si>
  <si>
    <t>Thu Ngân sách Nhà nước trên địa bàn (không bao gồm số bổ sung từ NSTW)</t>
  </si>
  <si>
    <t>Ước thực hiện 2011-2015</t>
  </si>
  <si>
    <t>Dự kiến kế hoạch 5 năm 2016-2020</t>
  </si>
  <si>
    <t>GRDP bình quân đầu người</t>
  </si>
  <si>
    <t xml:space="preserve"> - Vốn ngoài nhà nước và khu vực DNTN</t>
  </si>
  <si>
    <t>Trong đó: Thu từ xổ số kiến thiết</t>
  </si>
  <si>
    <t>62,78</t>
  </si>
  <si>
    <t>Người</t>
  </si>
  <si>
    <t>III</t>
  </si>
  <si>
    <t>Tỷ lệ có việc làm sau đào tạo</t>
  </si>
  <si>
    <t>Tỷ lệ học sinh hoàn thành chương trình tiểu học</t>
  </si>
  <si>
    <t xml:space="preserve">Tỷ lệ học sinh tốt nghiệp trung học cơ sở </t>
  </si>
  <si>
    <t>Bình quân số  bác sĩ/1 vạn dân</t>
  </si>
  <si>
    <t>Tỷ lệ trẻ em dưới 1 tuổi tiêm đầy đủ các loại vắc xin</t>
  </si>
  <si>
    <t>Tỷ lệ trường đạt chuẩn quốc gia</t>
  </si>
  <si>
    <t>Tỷ lệ trẻ suy dinh dưỡng dưới 5 tuổi</t>
  </si>
  <si>
    <t>Tỷ lệ xã, phường, thị trấn đạt Tiêu chí Quốc gia về y tế xã</t>
  </si>
  <si>
    <t>Chỉ tiêu Tài nguyên - Môi trường và phát triển bền vững - Phát triển cơ sở hạ tầng</t>
  </si>
  <si>
    <t>Tỷ lệ gia đình đảt tiêu chuẩn văn hóa</t>
  </si>
  <si>
    <t>Tỷ lệ thôn, bản, tổ dân phố đạt chuẩn văn hóa</t>
  </si>
  <si>
    <t>Tỷ lệ cơ quan, đơn vị đạt chuẩn văn hóa</t>
  </si>
  <si>
    <t>Tỷ lệ số xã có nhà văn hóa</t>
  </si>
  <si>
    <t>Tỷ lệ số huyện có nhà văn hóa - Thể thao</t>
  </si>
  <si>
    <t>Tỷ lệ số thôn, bản, tổ dân phố có nhà sinh hoạt cộng đồng</t>
  </si>
  <si>
    <t>Tỷ lệ số xã có đường ô tô đến trung tâm đi lại được quanh năm</t>
  </si>
  <si>
    <t>Tỷ lệ đường cấp xã được cứng hóa</t>
  </si>
  <si>
    <t>Tỷ lệ đường cấp huyện được cứng hóa</t>
  </si>
  <si>
    <t>Tỷ lệ xã có điện lưới Quốc gia</t>
  </si>
  <si>
    <t>Tỷ lệ số hộ dân được sử dụng điện</t>
  </si>
  <si>
    <t>Tỷ lệ số hộ xem được truyền hình TW và truyền hình tỉnh</t>
  </si>
  <si>
    <t>Tỷ lệ số xã có Đài truyền thanh không dây.</t>
  </si>
  <si>
    <t>Chỉ tiêu văn hóa - xã hội - du lịch</t>
  </si>
  <si>
    <t>Ngàn lượt người</t>
  </si>
  <si>
    <t>Một số chỉ tiêu  sản xuất cụ thể khác</t>
  </si>
  <si>
    <t>Tổng sản phẩm trên địa bàn tỉnh, thành phố trực thuộc Trung ương (GRDP) theo giá so sánh năm 2010</t>
  </si>
  <si>
    <t>IV</t>
  </si>
  <si>
    <t>xã</t>
  </si>
  <si>
    <t>V</t>
  </si>
  <si>
    <t>Bác sỹ</t>
  </si>
  <si>
    <t>VI</t>
  </si>
  <si>
    <t>VII</t>
  </si>
  <si>
    <t>Tốc độ tăng trưởng</t>
  </si>
  <si>
    <t xml:space="preserve"> Đào tạo nghề</t>
  </si>
  <si>
    <t>Tỷ lệ học sinh tốt nghiệp THPT và bổ túc THPT</t>
  </si>
  <si>
    <t>- Hỗ trợ có mục tiêu từ Ngân sách Trung ương (bao gồm cả CTMTQG + ODA)</t>
  </si>
  <si>
    <t>- Vốn đầu tư trực tiếp nước ngoài (FDI) (Đ/v tính tỷ đồng)</t>
  </si>
  <si>
    <t>Ước thực hiện 2015</t>
  </si>
  <si>
    <t>So sánh với (%)</t>
  </si>
  <si>
    <t>Diện tích gieo cấy lúa đông xuân (Ha)</t>
  </si>
  <si>
    <t>Diện tích gieo trồng các loại cây khác vụ đông xuân (Ha)</t>
  </si>
  <si>
    <t>Ngô</t>
  </si>
  <si>
    <t>Lạc</t>
  </si>
  <si>
    <t>Sản lượng củi khai thác (Ste)</t>
  </si>
  <si>
    <t>b</t>
  </si>
  <si>
    <t>Nông nghiệp</t>
  </si>
  <si>
    <t>a</t>
  </si>
  <si>
    <t>Trồng trọt</t>
  </si>
  <si>
    <t>Ha</t>
  </si>
  <si>
    <t>Chăn nuôi</t>
  </si>
  <si>
    <t>Lâm nghiệp (lũy kế 3 tháng)</t>
  </si>
  <si>
    <t>m3</t>
  </si>
  <si>
    <t>Than đá (than cứng) loại khác</t>
  </si>
  <si>
    <t>Tấn</t>
  </si>
  <si>
    <t>Đá xây dựng khác</t>
  </si>
  <si>
    <t>M3</t>
  </si>
  <si>
    <t>Chè (trà) nguyên chất (như: chè (trà) xanh, chè (trà) đen)</t>
  </si>
  <si>
    <t>Thức ăn cho gia súc</t>
  </si>
  <si>
    <t>Thức ăn cho gia cầm</t>
  </si>
  <si>
    <t>Nước tinh khiết</t>
  </si>
  <si>
    <t>1000 Lít</t>
  </si>
  <si>
    <t>Cửa sổ, cửa ra vào bằng gỗ</t>
  </si>
  <si>
    <t>M2</t>
  </si>
  <si>
    <t>Khuôn cửa đơn bằng gỗ</t>
  </si>
  <si>
    <t>M</t>
  </si>
  <si>
    <t>Báo in (quy khổ 13cmx19cm)</t>
  </si>
  <si>
    <t>Triệu Trang</t>
  </si>
  <si>
    <t>Sản phẩm in khác (quy khổ 13cmx19cm)</t>
  </si>
  <si>
    <t>Gạch xây dựng  bằng đất sét nung (tro gốm, sứ) quy chuẩn 220x105x60mm</t>
  </si>
  <si>
    <t>1000 Viên</t>
  </si>
  <si>
    <t>Xi măng Portlanđ den</t>
  </si>
  <si>
    <t>Tấm lợp bằng kim loại</t>
  </si>
  <si>
    <t>Cấu kiện khác và bộ phận của chúng bằng sắt, thép, nhôm chưa được phân vào đâu</t>
  </si>
  <si>
    <t>Ghế khác có khung bằng gỗ</t>
  </si>
  <si>
    <t>Chiếc</t>
  </si>
  <si>
    <t>Giường bằng gỗ các lọai</t>
  </si>
  <si>
    <t>Tủ bằng gỗ khác</t>
  </si>
  <si>
    <t>Bàn bằng gỗ các lọai</t>
  </si>
  <si>
    <t>Đồ nội thất bằng gỗ khác chưa được phân vào đâu</t>
  </si>
  <si>
    <t>Điện sản xuất</t>
  </si>
  <si>
    <t>Triệu Kwh</t>
  </si>
  <si>
    <t>Điện thương phẩm</t>
  </si>
  <si>
    <t>Nước uống được</t>
  </si>
  <si>
    <t>1000 M3</t>
  </si>
  <si>
    <t>Nước không uống được</t>
  </si>
  <si>
    <t>Rác thải không độc hại đã thu gom không thể tái chế</t>
  </si>
  <si>
    <t>7=6/5</t>
  </si>
  <si>
    <t>8=6/4</t>
  </si>
  <si>
    <t>-</t>
  </si>
  <si>
    <t xml:space="preserve">Trâu </t>
  </si>
  <si>
    <t>Con</t>
  </si>
  <si>
    <t xml:space="preserve">Bò </t>
  </si>
  <si>
    <t xml:space="preserve">Lợn </t>
  </si>
  <si>
    <t xml:space="preserve">Gia cầm </t>
  </si>
  <si>
    <t>Nghìn con</t>
  </si>
  <si>
    <t xml:space="preserve">Diện tích nuôi trồng </t>
  </si>
  <si>
    <t xml:space="preserve">Sản lượng </t>
  </si>
  <si>
    <t>Sản lượng gỗ khai thác (m³)</t>
  </si>
  <si>
    <t>+ Thuế sản phẩm trừ trợ cấp sản phẩm</t>
  </si>
  <si>
    <r>
      <t xml:space="preserve">Cơ cấu Tổng giá trị gia tăng theo ngành kinh tế </t>
    </r>
    <r>
      <rPr>
        <b/>
        <i/>
        <sz val="13"/>
        <rFont val="Times New Roman"/>
        <family val="1"/>
      </rPr>
      <t>(giá hiện hành)</t>
    </r>
  </si>
  <si>
    <t>X</t>
  </si>
  <si>
    <t>XI</t>
  </si>
  <si>
    <t xml:space="preserve">Thủy sản </t>
  </si>
  <si>
    <t>Tổng sản lượng lương thực đạt</t>
  </si>
  <si>
    <t>Ngàn tấn</t>
  </si>
  <si>
    <t xml:space="preserve"> -</t>
  </si>
  <si>
    <t>(‰)</t>
  </si>
  <si>
    <t xml:space="preserve">Số thuê bao internet /100 dân </t>
  </si>
  <si>
    <t>D</t>
  </si>
  <si>
    <t>Công nghiệp</t>
  </si>
  <si>
    <t>- Thuế sản phẩm trừ trợ cấp sản phẩm</t>
  </si>
  <si>
    <t>Kế hoạch  2018</t>
  </si>
  <si>
    <t>Ước TH 6 tháng 2018</t>
  </si>
  <si>
    <t>6 tháng 2017</t>
  </si>
  <si>
    <t>KH2018</t>
  </si>
  <si>
    <t>MỘT SỐ CHỈ TIÊU KT-XH CHỦ YẾU 6 THÁNG NĂM 2018-TỈNH ĐIỆN BIÊN</t>
  </si>
  <si>
    <t>BIỂU TỔNG HỢP NGUỒN VỐN NGÂN SÁCH NHÀ NƯỚC NĂM 2018  - TỈNH ĐIỆN BIÊN</t>
  </si>
  <si>
    <t>Đơn vị: Triệu đồng</t>
  </si>
  <si>
    <t>Nguồn vốn/Chương trình</t>
  </si>
  <si>
    <t>Kế hoạch 2018 theo Quyết định số 1972/BKHĐT-TH ngày 29/12/2017; 1854/BKHĐT-TH ngày 21/12/2017 của Bộ Kế hoạch và Đầu tư</t>
  </si>
  <si>
    <t>Kế hoạch 2018</t>
  </si>
  <si>
    <t>Khối lượng TH đến tháng 28/02/2018</t>
  </si>
  <si>
    <t>Giải ngân đến 28/02/2018</t>
  </si>
  <si>
    <t>Ước khối lượng TH đến hết quý I/2018</t>
  </si>
  <si>
    <t xml:space="preserve"> Tổng số</t>
  </si>
  <si>
    <t>Vốn trong nước</t>
  </si>
  <si>
    <t>Vốn nước ngoài</t>
  </si>
  <si>
    <t>Nước ngoài</t>
  </si>
  <si>
    <t xml:space="preserve"> Đã giao</t>
  </si>
  <si>
    <t>Chưa giao</t>
  </si>
  <si>
    <t>NGUỒN VỐN NGÂN SÁCH NHÀ NƯỚC</t>
  </si>
  <si>
    <t>CÂN ĐỐI NSĐP</t>
  </si>
  <si>
    <t xml:space="preserve">
 - Đầu tư phát triển trong cân đối NSĐP</t>
  </si>
  <si>
    <t>-  Đầu tư từ nguồn thu sử dụng đất</t>
  </si>
  <si>
    <t>-  Đầu tư từ nguồn thu xổ số kiến thiết</t>
  </si>
  <si>
    <t xml:space="preserve"> - Chênh lệch bội thu NSĐP so với số thực chi trả</t>
  </si>
  <si>
    <t xml:space="preserve">CÁC CHƯƠNG TRÌNH MỤC TIÊU </t>
  </si>
  <si>
    <t xml:space="preserve"> CT phát triển kinh tế - xã hội các vùng</t>
  </si>
  <si>
    <t>CT mục tiêu Hỗ trợ vốn đối ứng ODA cho các địa phương</t>
  </si>
  <si>
    <t>Chương trình tái cơ cấu nông nghiệp và phòng chống giảm nhẹ thiên tại, ổn định dân cư</t>
  </si>
  <si>
    <t>Chương trình mục tiêu cấp điện nông thôn, miền núi và hải đảo</t>
  </si>
  <si>
    <t>CT mục tiêu Đầu tư hạ tầng khu KT ven biển, khu KT của khẩu, khu công nghiệp, cụm công nghiệp …</t>
  </si>
  <si>
    <t>Chương trình mục tiêu đầu tư phát triển hệ thống y tế địa phương</t>
  </si>
  <si>
    <t>Chương trình mục tiêu Phát triển văn hóa</t>
  </si>
  <si>
    <t>Chương trình mục tiêu Quốc phòng an ninh trên địa bàn trọng điểm</t>
  </si>
  <si>
    <t>Chương trình mục tiêu phát triển lâm nghiệp bền vững</t>
  </si>
  <si>
    <t>Chương trình Hỗ trợ người có công với cách mạng về nhà ở theo QĐ số 22/2013/QĐ-TTg</t>
  </si>
  <si>
    <t>CÁC CT MỤC TIÊU QUỐC GIA</t>
  </si>
  <si>
    <t xml:space="preserve"> Chương trình xây dựng nông thôn mới</t>
  </si>
  <si>
    <t xml:space="preserve"> Chương trình giảm nghèo bền vững</t>
  </si>
  <si>
    <t xml:space="preserve"> - Chương trình 30a</t>
  </si>
  <si>
    <t xml:space="preserve"> - Chương trình 293</t>
  </si>
  <si>
    <t xml:space="preserve"> - Thu hồi ứng</t>
  </si>
  <si>
    <t xml:space="preserve"> - Chương trình 135</t>
  </si>
  <si>
    <t>VỐN NƯỚC NGOÀI</t>
  </si>
  <si>
    <t xml:space="preserve"> VỐN TRÁI PHIẾU CHÍNH PHỦ</t>
  </si>
  <si>
    <t xml:space="preserve"> Ngành Giao thông</t>
  </si>
  <si>
    <t>Ngành Thủy lợi</t>
  </si>
  <si>
    <t xml:space="preserve"> Ngành Y tế</t>
  </si>
  <si>
    <t xml:space="preserve"> Kiên cố hóa trường học, lớp học và nhà công vụ cho giáo viên</t>
  </si>
  <si>
    <t xml:space="preserve"> Di dân tái định cư thủy điện Sơn La</t>
  </si>
  <si>
    <t>(Kèm theo Báo cáo số:         /BC-UBND ngày      /6/2018 của  UBND tỉnh Điện Biên)</t>
  </si>
  <si>
    <t>Đậu tương</t>
  </si>
  <si>
    <t xml:space="preserve"> Tổng số lượt du khách du lịch, trong đó:</t>
  </si>
  <si>
    <t>Giải ngân KH năm 2018 từ ngày 01/01/2018 đến ngày 30/4/2018</t>
  </si>
  <si>
    <t>Ước giải ngân KH năm 2018 từ ngày 01/01/2018 đến ngày 30/6/2018</t>
  </si>
  <si>
    <t>Số lao động được tạo việc làm mới</t>
  </si>
  <si>
    <t xml:space="preserve">     Sản lượng khai thác - tấn</t>
  </si>
  <si>
    <t xml:space="preserve">     Sản lượng nuôi trồng - tấn</t>
  </si>
  <si>
    <t xml:space="preserve"> +</t>
  </si>
  <si>
    <t>&gt;50%</t>
  </si>
  <si>
    <t>&lt;50%</t>
  </si>
  <si>
    <t>Thực hiện 
6 tháng 2017</t>
  </si>
  <si>
    <t>Chỉ tiêu PT đàn gia súc</t>
  </si>
  <si>
    <t>Giá trị SCCN</t>
  </si>
  <si>
    <t>Chỉ tiêu thu hút khách Du lịch</t>
  </si>
  <si>
    <t>Tỉ lệ giải ngân</t>
  </si>
  <si>
    <t>So sánh với NQHDND</t>
  </si>
  <si>
    <t>(Kèm theo Báo cáo số:  194/BC-UBND ngày  11 /7/2018 của UBND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</si>
</sst>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_-* #,##0.00_-;\-* #,##0.00_-;_-* &quot;-&quot;??_-;_-@_-"/>
    <numFmt numFmtId="173" formatCode="#,##0\ &quot;þ&quot;;[Red]\-#,##0\ &quot;þ&quot;"/>
    <numFmt numFmtId="174" formatCode="0.0"/>
    <numFmt numFmtId="175" formatCode="_-* #,##0.00\ _V_N_D_-;\-* #,##0.00\ _V_N_D_-;_-* &quot;-&quot;??\ _V_N_D_-;_-@_-"/>
    <numFmt numFmtId="176" formatCode="_(* #,##0_);_(* \(#,##0\);_(* &quot;-&quot;??_);_(@_)"/>
    <numFmt numFmtId="177" formatCode="\$#,##0\ ;\(\$#,##0\)"/>
    <numFmt numFmtId="178" formatCode="&quot;VND&quot;#,##0_);[Red]\(&quot;VND&quot;#,##0\)"/>
    <numFmt numFmtId="179" formatCode="&quot;\&quot;#,##0;[Red]&quot;\&quot;&quot;\&quot;\-#,##0"/>
    <numFmt numFmtId="180" formatCode="&quot;\&quot;#,##0.00;[Red]&quot;\&quot;&quot;\&quot;&quot;\&quot;&quot;\&quot;&quot;\&quot;&quot;\&quot;\-#,##0.00"/>
    <numFmt numFmtId="181" formatCode="&quot;\&quot;#,##0.00;[Red]&quot;\&quot;\-#,##0.00"/>
    <numFmt numFmtId="182" formatCode="&quot;\&quot;#,##0;[Red]&quot;\&quot;\-#,##0"/>
    <numFmt numFmtId="183" formatCode="_-&quot;€&quot;* #,##0_-;\-&quot;€&quot;* #,##0_-;_-&quot;€&quot;* &quot;-&quot;_-;_-@_-"/>
    <numFmt numFmtId="184" formatCode="#,##0\ &quot;€&quot;;[Red]\-#,##0\ &quot;€&quot;"/>
    <numFmt numFmtId="185" formatCode="_-&quot;€&quot;* #,##0.00_-;\-&quot;€&quot;* #,##0.00_-;_-&quot;€&quot;* &quot;-&quot;??_-;_-@_-"/>
    <numFmt numFmtId="186" formatCode="#,##0.0"/>
    <numFmt numFmtId="187" formatCode="_(* #,##0.0_);_(* \(#,##0.0\);_(* &quot;-&quot;??_);_(@_)"/>
    <numFmt numFmtId="188" formatCode="0.0000"/>
    <numFmt numFmtId="189" formatCode="0.000"/>
    <numFmt numFmtId="190" formatCode="0;[Red]0"/>
    <numFmt numFmtId="191" formatCode="#,##0.000"/>
    <numFmt numFmtId="192" formatCode="0.000000000"/>
    <numFmt numFmtId="193" formatCode="_-* ###,0&quot;.&quot;00_-;\-* ###,0&quot;.&quot;00_-;_-* &quot;-&quot;??_-;_-@_-"/>
    <numFmt numFmtId="194" formatCode="_ * #,##0_ ;_ * \-#,##0_ ;_ * &quot;-&quot;_ ;_ @_ "/>
    <numFmt numFmtId="195" formatCode="_ * #,##0.00_ ;_ * \-#,##0.00_ ;_ * &quot;-&quot;??_ ;_ @_ "/>
    <numFmt numFmtId="196" formatCode=";;"/>
    <numFmt numFmtId="197" formatCode="0.000_)"/>
    <numFmt numFmtId="198" formatCode="&quot;$&quot;\ \ \ \ #,##0_);\(&quot;$&quot;\ \ \ #,##0\)"/>
    <numFmt numFmtId="199" formatCode="&quot;$&quot;\ \ \ \ \ #,##0_);\(&quot;$&quot;\ \ \ \ \ #,##0\)"/>
    <numFmt numFmtId="200" formatCode="#."/>
    <numFmt numFmtId="201" formatCode="#,##0\ &quot;$&quot;_);[Red]\(#,##0\ &quot;$&quot;\)"/>
    <numFmt numFmtId="202" formatCode="&quot;$&quot;###,0&quot;.&quot;00_);[Red]\(&quot;$&quot;###,0&quot;.&quot;00\)"/>
    <numFmt numFmtId="203" formatCode="&quot;£&quot;#,##0;[Red]\-&quot;£&quot;#,##0"/>
    <numFmt numFmtId="204" formatCode="#,##0.00\ &quot;F&quot;;[Red]\-#,##0.00\ &quot;F&quot;"/>
    <numFmt numFmtId="205" formatCode="_-* #,##0.0\ _F_-;\-* #,##0.0\ _F_-;_-* &quot;-&quot;??\ _F_-;_-@_-"/>
    <numFmt numFmtId="206" formatCode="0.00000000000E+00;\?"/>
    <numFmt numFmtId="207" formatCode="_ * #,##0.00_)\ _$_ ;_ * \(#,##0.00\)\ _$_ ;_ * &quot;-&quot;??_)\ _$_ ;_ @_ "/>
    <numFmt numFmtId="208" formatCode="_-* #,##0.00\ _F_-;\-* #,##0.00\ _F_-;_-* &quot;-&quot;??\ _F_-;_-@_-"/>
    <numFmt numFmtId="209" formatCode="&quot;£&quot;#,##0;\-&quot;£&quot;#,##0"/>
    <numFmt numFmtId="210" formatCode="_-* #,##0\ &quot;DM&quot;_-;\-* #,##0\ &quot;DM&quot;_-;_-* &quot;-&quot;\ &quot;DM&quot;_-;_-@_-"/>
    <numFmt numFmtId="211" formatCode="_-* #,##0.00\ &quot;DM&quot;_-;\-* #,##0.00\ &quot;DM&quot;_-;_-* &quot;-&quot;??\ &quot;DM&quot;_-;_-@_-"/>
    <numFmt numFmtId="212" formatCode="#,##0;\(#,##0\)"/>
    <numFmt numFmtId="213" formatCode="\t0.00%"/>
    <numFmt numFmtId="214" formatCode="\t#\ ??/??"/>
    <numFmt numFmtId="215" formatCode="m/d"/>
    <numFmt numFmtId="216" formatCode="&quot;ß&quot;#,##0;\-&quot;&quot;\ß&quot;&quot;#,##0"/>
    <numFmt numFmtId="217" formatCode="_-* #,##0\ &quot;F&quot;_-;\-* #,##0\ &quot;F&quot;_-;_-* &quot;-&quot;\ &quot;F&quot;_-;_-@_-"/>
    <numFmt numFmtId="218" formatCode="#,##0\ &quot;F&quot;;[Red]\-#,##0\ &quot;F&quot;"/>
    <numFmt numFmtId="219" formatCode="#,##0.00\ &quot;F&quot;;\-#,##0.00\ &quot;F&quot;"/>
    <numFmt numFmtId="220" formatCode="#.#"/>
    <numFmt numFmtId="221" formatCode="#.##"/>
    <numFmt numFmtId="222" formatCode="_-* #,##0\ _P_t_s_-;\-* #,##0\ _P_t_s_-;_-* &quot;-&quot;\ _P_t_s_-;_-@_-"/>
    <numFmt numFmtId="223" formatCode="_-&quot;$&quot;* #,##0_-;\-&quot;$&quot;* #,##0_-;_-&quot;$&quot;* &quot;-&quot;_-;_-@_-"/>
    <numFmt numFmtId="224" formatCode="0&quot;.&quot;000%"/>
    <numFmt numFmtId="225" formatCode="###,0&quot;.&quot;00\ &quot;F&quot;;[Red]\-###,0&quot;.&quot;00\ &quot;F&quot;"/>
    <numFmt numFmtId="226" formatCode="_-* #,##0\ _V_N_D_-;\-* #,##0\ _V_N_D_-;_-* &quot;-&quot;\ _V_N_D_-;_-@_-"/>
    <numFmt numFmtId="227" formatCode="&quot;SFr.&quot;\ #,##0.00;[Red]&quot;SFr.&quot;\ \-#,##0.00"/>
    <numFmt numFmtId="228" formatCode="_ &quot;SFr.&quot;\ * #,##0_ ;_ &quot;SFr.&quot;\ * \-#,##0_ ;_ &quot;SFr.&quot;\ * &quot;-&quot;_ ;_ @_ "/>
    <numFmt numFmtId="229" formatCode="_-* #,##0.00\ &quot;F&quot;_-;\-* #,##0.00\ &quot;F&quot;_-;_-* &quot;-&quot;??\ &quot;F&quot;_-;_-@_-"/>
    <numFmt numFmtId="230" formatCode="_###,###,###"/>
    <numFmt numFmtId="231" formatCode="_-* #,##0\ _₫_-;\-* #,##0\ _₫_-;_-* &quot;-&quot;??\ _₫_-;_-@_-"/>
    <numFmt numFmtId="232" formatCode="#,###"/>
    <numFmt numFmtId="233" formatCode="_-* #,##0.0\ _₫_-;\-* #,##0.0\ _₫_-;_-* &quot;-&quot;??\ _₫_-;_-@_-"/>
    <numFmt numFmtId="234" formatCode="#,##0.00;[Red]#,##0.00"/>
  </numFmts>
  <fonts count="143">
    <font>
      <sz val="12"/>
      <name val="Times New Roman"/>
    </font>
    <font>
      <sz val="12"/>
      <name val="Times New Roman"/>
    </font>
    <font>
      <sz val="8"/>
      <name val="Times New Roman"/>
      <family val="1"/>
      <charset val="163"/>
    </font>
    <font>
      <b/>
      <sz val="12"/>
      <name val="Times New Roman"/>
      <family val="1"/>
    </font>
    <font>
      <i/>
      <sz val="12"/>
      <name val="Times New Roman"/>
      <family val="1"/>
    </font>
    <font>
      <b/>
      <i/>
      <sz val="12"/>
      <name val="Times New Roman"/>
      <family val="1"/>
    </font>
    <font>
      <sz val="12"/>
      <name val="Times New Roman"/>
      <family val="1"/>
    </font>
    <font>
      <sz val="12"/>
      <name val=".VnTime"/>
      <family val="2"/>
    </font>
    <font>
      <b/>
      <sz val="13"/>
      <name val="Times New Roman"/>
      <family val="1"/>
    </font>
    <font>
      <sz val="12"/>
      <name val="Times New Roman"/>
      <family val="1"/>
      <charset val="163"/>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sz val="10"/>
      <name val="Arial"/>
      <family val="2"/>
    </font>
    <font>
      <b/>
      <sz val="16"/>
      <name val="Times New Roman"/>
      <family val="1"/>
    </font>
    <font>
      <sz val="14"/>
      <color indexed="9"/>
      <name val="Times New Roman"/>
      <family val="1"/>
    </font>
    <font>
      <b/>
      <i/>
      <sz val="14"/>
      <name val="Times New Roman"/>
      <family val="1"/>
    </font>
    <font>
      <sz val="16"/>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8"/>
      <name val="Times New Roman"/>
      <family val="1"/>
    </font>
    <font>
      <sz val="14"/>
      <name val=".VnTimeH"/>
      <family val="2"/>
    </font>
    <font>
      <sz val="12"/>
      <name val="¹UAAA¼"/>
      <family val="3"/>
      <charset val="128"/>
    </font>
    <font>
      <sz val="12"/>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font>
    <font>
      <sz val="13"/>
      <name val="Times New Roman"/>
      <family val="1"/>
    </font>
    <font>
      <sz val="12"/>
      <name val="Times New Roman"/>
      <family val="1"/>
    </font>
    <font>
      <sz val="11"/>
      <color indexed="8"/>
      <name val="Calibri"/>
      <family val="2"/>
    </font>
    <font>
      <sz val="14"/>
      <name val="Times New Roman"/>
      <family val="1"/>
      <charset val="163"/>
    </font>
    <font>
      <sz val="10"/>
      <name val="Arial"/>
      <family val="2"/>
      <charset val="163"/>
    </font>
    <font>
      <sz val="10"/>
      <name val="Times New Roman"/>
      <family val="1"/>
      <charset val="163"/>
    </font>
    <font>
      <sz val="13"/>
      <name val=".VnTime"/>
      <family val="2"/>
    </font>
    <font>
      <i/>
      <sz val="13"/>
      <name val="Times New Roman"/>
      <family val="1"/>
    </font>
    <font>
      <sz val="9"/>
      <name val=".VnTime"/>
      <family val="2"/>
    </font>
    <font>
      <sz val="10"/>
      <name val=".VnTime"/>
      <family val="2"/>
    </font>
    <font>
      <sz val="10"/>
      <color indexed="8"/>
      <name val="MS Sans Serif"/>
      <family val="2"/>
    </font>
    <font>
      <sz val="14"/>
      <name val="??"/>
      <family val="3"/>
      <charset val="129"/>
    </font>
    <font>
      <sz val="12"/>
      <name val="????"/>
      <family val="1"/>
      <charset val="136"/>
    </font>
    <font>
      <sz val="10"/>
      <name val="???"/>
      <family val="3"/>
      <charset val="129"/>
    </font>
    <font>
      <sz val="14"/>
      <name val="VnTime"/>
    </font>
    <font>
      <b/>
      <u/>
      <sz val="14"/>
      <color indexed="8"/>
      <name val=".VnBook-AntiquaH"/>
      <family val="2"/>
    </font>
    <font>
      <sz val="12"/>
      <name val="¹ÙÅÁÃ¼"/>
      <charset val="129"/>
    </font>
    <font>
      <i/>
      <sz val="12"/>
      <color indexed="8"/>
      <name val=".VnBook-AntiquaH"/>
      <family val="2"/>
    </font>
    <font>
      <b/>
      <sz val="12"/>
      <color indexed="8"/>
      <name val=".VnBook-Antiqua"/>
      <family val="2"/>
    </font>
    <font>
      <i/>
      <sz val="12"/>
      <color indexed="8"/>
      <name val=".VnBook-Antiqua"/>
      <family val="2"/>
    </font>
    <font>
      <sz val="12"/>
      <color indexed="9"/>
      <name val="Times New Roman"/>
      <family val="2"/>
      <charset val="163"/>
    </font>
    <font>
      <sz val="11"/>
      <color indexed="9"/>
      <name val="Calibri"/>
      <family val="2"/>
    </font>
    <font>
      <sz val="12"/>
      <name val="¹UAAA¼"/>
      <family val="3"/>
      <charset val="129"/>
    </font>
    <font>
      <sz val="12"/>
      <name val="Tms Rmn"/>
    </font>
    <font>
      <sz val="12"/>
      <name val="µ¸¿òÃ¼"/>
      <family val="3"/>
      <charset val="129"/>
    </font>
    <font>
      <sz val="12"/>
      <name val="System"/>
      <family val="1"/>
      <charset val="129"/>
    </font>
    <font>
      <sz val="10"/>
      <name val="MS Sans Serif"/>
      <family val="2"/>
    </font>
    <font>
      <b/>
      <sz val="10"/>
      <name val="Helv"/>
    </font>
    <font>
      <sz val="11"/>
      <name val="Tms Rmn"/>
    </font>
    <font>
      <sz val="14"/>
      <name val=".VnTime"/>
      <family val="2"/>
    </font>
    <font>
      <sz val="12"/>
      <color indexed="8"/>
      <name val="Times New Roman"/>
      <family val="2"/>
    </font>
    <font>
      <sz val="12"/>
      <color indexed="8"/>
      <name val="Times New Roman"/>
      <family val="2"/>
      <charset val="163"/>
    </font>
    <font>
      <sz val="12"/>
      <color indexed="8"/>
      <name val="Arial"/>
      <family val="2"/>
    </font>
    <font>
      <sz val="11"/>
      <color indexed="8"/>
      <name val="Arial"/>
      <family val="2"/>
    </font>
    <font>
      <sz val="10"/>
      <name val="MS Serif"/>
      <family val="1"/>
    </font>
    <font>
      <b/>
      <sz val="11"/>
      <color indexed="63"/>
      <name val="Calibri"/>
      <family val="2"/>
    </font>
    <font>
      <sz val="11"/>
      <color indexed="62"/>
      <name val="Calibri"/>
      <family val="2"/>
    </font>
    <font>
      <b/>
      <sz val="18"/>
      <name val="Arial"/>
      <family val="2"/>
    </font>
    <font>
      <b/>
      <sz val="11"/>
      <color indexed="62"/>
      <name val="Calibri"/>
      <family val="2"/>
    </font>
    <font>
      <sz val="10"/>
      <color indexed="16"/>
      <name val="MS Serif"/>
      <family val="1"/>
    </font>
    <font>
      <sz val="12"/>
      <name val=".VnArial Narrow"/>
      <family val="2"/>
    </font>
    <font>
      <sz val="8"/>
      <name val="Arial"/>
      <family val="2"/>
    </font>
    <font>
      <b/>
      <sz val="12"/>
      <color indexed="9"/>
      <name val="Tms Rmn"/>
    </font>
    <font>
      <b/>
      <sz val="12"/>
      <name val="Helv"/>
    </font>
    <font>
      <b/>
      <sz val="1"/>
      <color indexed="8"/>
      <name val="Courier"/>
      <family val="3"/>
    </font>
    <font>
      <b/>
      <sz val="8"/>
      <name val="MS Sans Serif"/>
      <family val="2"/>
    </font>
    <font>
      <b/>
      <sz val="11"/>
      <color indexed="9"/>
      <name val="Calibri"/>
      <family val="2"/>
    </font>
    <font>
      <b/>
      <sz val="11"/>
      <name val="Helv"/>
    </font>
    <font>
      <sz val="11"/>
      <name val="–¾’©"/>
      <family val="1"/>
      <charset val="128"/>
    </font>
    <font>
      <sz val="11"/>
      <color indexed="52"/>
      <name val="Calibri"/>
      <family val="2"/>
    </font>
    <font>
      <sz val="8"/>
      <name val="Wingdings"/>
      <charset val="2"/>
    </font>
    <font>
      <sz val="8"/>
      <name val="Helv"/>
    </font>
    <font>
      <sz val="8"/>
      <name val="MS Sans Serif"/>
      <family val="2"/>
    </font>
    <font>
      <sz val="10"/>
      <name val="VNI-Times"/>
    </font>
    <font>
      <sz val="11"/>
      <color indexed="32"/>
      <name val="VNI-Times"/>
    </font>
    <font>
      <b/>
      <sz val="8"/>
      <color indexed="8"/>
      <name val="Helv"/>
    </font>
    <font>
      <sz val="10"/>
      <name val=".VnArial"/>
      <family val="2"/>
    </font>
    <font>
      <b/>
      <i/>
      <u/>
      <sz val="12"/>
      <name val=".VnTimeH"/>
      <family val="2"/>
    </font>
    <font>
      <b/>
      <sz val="18"/>
      <color indexed="62"/>
      <name val="Cambria"/>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4"/>
      <name val="VnTime"/>
      <family val="2"/>
    </font>
    <font>
      <b/>
      <sz val="12"/>
      <name val=".vntime"/>
      <family val="2"/>
    </font>
    <font>
      <sz val="11"/>
      <color indexed="20"/>
      <name val="Calibri"/>
      <family val="2"/>
    </font>
    <font>
      <sz val="10"/>
      <name val="Arial"/>
      <family val="2"/>
    </font>
    <font>
      <sz val="7"/>
      <name val="Small Fonts"/>
      <family val="2"/>
    </font>
    <font>
      <sz val="10"/>
      <name val="Helv"/>
      <family val="2"/>
    </font>
    <font>
      <sz val="12"/>
      <name val="Times New Roman"/>
      <family val="1"/>
    </font>
    <font>
      <sz val="11"/>
      <name val=".VnArial Narrow"/>
      <family val="2"/>
    </font>
    <font>
      <sz val="11"/>
      <name val="Times New Roman"/>
      <family val="1"/>
    </font>
    <font>
      <sz val="12"/>
      <name val="VNI-Times"/>
    </font>
    <font>
      <sz val="11"/>
      <name val="??"/>
      <family val="3"/>
    </font>
    <font>
      <sz val="12"/>
      <color indexed="8"/>
      <name val="¹ÙÅÁÃ¼"/>
      <family val="1"/>
      <charset val="129"/>
    </font>
    <font>
      <b/>
      <sz val="12"/>
      <name val="VNTime"/>
      <family val="2"/>
    </font>
    <font>
      <b/>
      <sz val="12"/>
      <name val="VNTimeH"/>
      <family val="2"/>
    </font>
    <font>
      <sz val="12"/>
      <name val="VNTime"/>
      <family val="2"/>
    </font>
    <font>
      <b/>
      <sz val="12"/>
      <name val=".VnArial Narrow"/>
      <family val="2"/>
    </font>
    <font>
      <sz val="13"/>
      <name val=".VnArialH"/>
      <family val="2"/>
    </font>
    <font>
      <i/>
      <sz val="11"/>
      <name val=".VnTime"/>
      <family val="2"/>
    </font>
    <font>
      <i/>
      <sz val="12"/>
      <name val=".VnArial Narrow"/>
      <family val="2"/>
    </font>
    <font>
      <b/>
      <sz val="8"/>
      <name val=".VnTime"/>
      <family val="2"/>
    </font>
    <font>
      <sz val="14"/>
      <name val=".Vn3DH"/>
      <family val="2"/>
    </font>
    <font>
      <b/>
      <i/>
      <sz val="13"/>
      <name val="Times New Roman"/>
      <family val="1"/>
    </font>
    <font>
      <sz val="11"/>
      <color rgb="FF9C0006"/>
      <name val="Calibri"/>
      <family val="2"/>
      <charset val="163"/>
    </font>
    <font>
      <sz val="11"/>
      <color rgb="FF006100"/>
      <name val="Calibri"/>
      <family val="2"/>
      <charset val="163"/>
    </font>
    <font>
      <sz val="11"/>
      <color rgb="FF9C6500"/>
      <name val="Calibri"/>
      <family val="2"/>
      <charset val="163"/>
    </font>
    <font>
      <sz val="11"/>
      <color theme="1"/>
      <name val="Arial"/>
      <family val="2"/>
    </font>
    <font>
      <sz val="11"/>
      <color theme="1"/>
      <name val="Calibri"/>
      <family val="2"/>
    </font>
    <font>
      <sz val="11"/>
      <color theme="1"/>
      <name val="Arial"/>
      <family val="2"/>
      <scheme val="minor"/>
    </font>
    <font>
      <sz val="12"/>
      <color theme="1"/>
      <name val="Times New Roman"/>
      <family val="2"/>
    </font>
    <font>
      <b/>
      <sz val="20"/>
      <name val="Times New Roman"/>
      <family val="1"/>
    </font>
    <font>
      <b/>
      <sz val="14"/>
      <color rgb="FFFF0000"/>
      <name val="Times New Roman"/>
      <family val="1"/>
    </font>
    <font>
      <b/>
      <sz val="13"/>
      <color rgb="FF0000FF"/>
      <name val="Times New Roman"/>
      <family val="1"/>
    </font>
  </fonts>
  <fills count="3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gray125">
        <fgColor indexed="35"/>
      </patternFill>
    </fill>
    <fill>
      <patternFill patternType="solid">
        <fgColor rgb="FFFFC7CE"/>
      </patternFill>
    </fill>
    <fill>
      <patternFill patternType="solid">
        <fgColor rgb="FFC6EFCE"/>
      </patternFill>
    </fill>
    <fill>
      <patternFill patternType="solid">
        <fgColor rgb="FFFFEB9C"/>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00">
    <xf numFmtId="0" fontId="0" fillId="0" borderId="0"/>
    <xf numFmtId="223" fontId="120"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87" fillId="0" borderId="0"/>
    <xf numFmtId="0" fontId="57" fillId="0" borderId="0"/>
    <xf numFmtId="180" fontId="15" fillId="0" borderId="0" applyFont="0" applyFill="0" applyBorder="0" applyAlignment="0" applyProtection="0"/>
    <xf numFmtId="0" fontId="58" fillId="0" borderId="0" applyFont="0" applyFill="0" applyBorder="0" applyAlignment="0" applyProtection="0"/>
    <xf numFmtId="179" fontId="15" fillId="0" borderId="0" applyFont="0" applyFill="0" applyBorder="0" applyAlignment="0" applyProtection="0"/>
    <xf numFmtId="225" fontId="15" fillId="0" borderId="0" applyFont="0" applyFill="0" applyBorder="0" applyAlignment="0" applyProtection="0"/>
    <xf numFmtId="224" fontId="121" fillId="0" borderId="0" applyFont="0" applyFill="0" applyBorder="0" applyAlignment="0" applyProtection="0"/>
    <xf numFmtId="224" fontId="121" fillId="0" borderId="0" applyFont="0" applyFill="0" applyBorder="0" applyAlignment="0" applyProtection="0"/>
    <xf numFmtId="224" fontId="121"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171" fontId="59" fillId="0" borderId="0" applyFont="0" applyFill="0" applyBorder="0" applyAlignment="0" applyProtection="0"/>
    <xf numFmtId="193" fontId="59" fillId="0" borderId="0" applyFont="0" applyFill="0" applyBorder="0" applyAlignment="0" applyProtection="0"/>
    <xf numFmtId="0" fontId="60" fillId="0" borderId="0"/>
    <xf numFmtId="0" fontId="57" fillId="0" borderId="0"/>
    <xf numFmtId="167" fontId="100" fillId="0" borderId="0" applyFont="0" applyFill="0" applyBorder="0" applyAlignment="0" applyProtection="0"/>
    <xf numFmtId="223" fontId="120" fillId="0" borderId="0" applyFont="0" applyFill="0" applyBorder="0" applyAlignment="0" applyProtection="0"/>
    <xf numFmtId="172" fontId="120" fillId="0" borderId="0" applyFont="0" applyFill="0" applyBorder="0" applyAlignment="0" applyProtection="0"/>
    <xf numFmtId="175" fontId="100" fillId="0" borderId="0" applyFont="0" applyFill="0" applyBorder="0" applyAlignment="0" applyProtection="0"/>
    <xf numFmtId="171" fontId="120" fillId="0" borderId="0" applyFont="0" applyFill="0" applyBorder="0" applyAlignment="0" applyProtection="0"/>
    <xf numFmtId="167" fontId="100" fillId="0" borderId="0" applyFont="0" applyFill="0" applyBorder="0" applyAlignment="0" applyProtection="0"/>
    <xf numFmtId="175" fontId="100" fillId="0" borderId="0" applyFont="0" applyFill="0" applyBorder="0" applyAlignment="0" applyProtection="0"/>
    <xf numFmtId="172" fontId="120" fillId="0" borderId="0" applyFont="0" applyFill="0" applyBorder="0" applyAlignment="0" applyProtection="0"/>
    <xf numFmtId="226" fontId="100" fillId="0" borderId="0" applyFont="0" applyFill="0" applyBorder="0" applyAlignment="0" applyProtection="0"/>
    <xf numFmtId="171" fontId="120" fillId="0" borderId="0" applyFont="0" applyFill="0" applyBorder="0" applyAlignment="0" applyProtection="0"/>
    <xf numFmtId="172" fontId="120" fillId="0" borderId="0" applyFont="0" applyFill="0" applyBorder="0" applyAlignment="0" applyProtection="0"/>
    <xf numFmtId="226" fontId="100" fillId="0" borderId="0" applyFont="0" applyFill="0" applyBorder="0" applyAlignment="0" applyProtection="0"/>
    <xf numFmtId="175" fontId="100" fillId="0" borderId="0" applyFont="0" applyFill="0" applyBorder="0" applyAlignment="0" applyProtection="0"/>
    <xf numFmtId="171" fontId="120" fillId="0" borderId="0" applyFont="0" applyFill="0" applyBorder="0" applyAlignment="0" applyProtection="0"/>
    <xf numFmtId="223" fontId="120" fillId="0" borderId="0" applyFont="0" applyFill="0" applyBorder="0" applyAlignment="0" applyProtection="0"/>
    <xf numFmtId="171" fontId="120" fillId="0" borderId="0" applyFont="0" applyFill="0" applyBorder="0" applyAlignment="0" applyProtection="0"/>
    <xf numFmtId="226" fontId="100" fillId="0" borderId="0" applyFont="0" applyFill="0" applyBorder="0" applyAlignment="0" applyProtection="0"/>
    <xf numFmtId="175" fontId="100" fillId="0" borderId="0" applyFont="0" applyFill="0" applyBorder="0" applyAlignment="0" applyProtection="0"/>
    <xf numFmtId="223" fontId="120" fillId="0" borderId="0" applyFont="0" applyFill="0" applyBorder="0" applyAlignment="0" applyProtection="0"/>
    <xf numFmtId="172" fontId="120" fillId="0" borderId="0" applyFont="0" applyFill="0" applyBorder="0" applyAlignment="0" applyProtection="0"/>
    <xf numFmtId="0" fontId="15" fillId="0" borderId="0"/>
    <xf numFmtId="0" fontId="15" fillId="0" borderId="0"/>
    <xf numFmtId="1" fontId="61" fillId="0" borderId="1" applyBorder="0" applyAlignment="0">
      <alignment horizontal="center"/>
    </xf>
    <xf numFmtId="0" fontId="62" fillId="2" borderId="0"/>
    <xf numFmtId="9" fontId="122" fillId="0" borderId="0" applyBorder="0" applyAlignment="0" applyProtection="0"/>
    <xf numFmtId="0" fontId="64" fillId="2" borderId="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65" fillId="2" borderId="0"/>
    <xf numFmtId="0" fontId="66" fillId="0" borderId="0">
      <alignment wrapText="1"/>
    </xf>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176" fontId="27" fillId="0" borderId="2" applyNumberFormat="0" applyFont="0" applyBorder="0" applyAlignment="0">
      <alignment horizontal="center" vertical="center"/>
    </xf>
    <xf numFmtId="0" fontId="56" fillId="0" borderId="0"/>
    <xf numFmtId="0" fontId="56" fillId="0" borderId="0"/>
    <xf numFmtId="0" fontId="67" fillId="10" borderId="0" applyNumberFormat="0" applyBorder="0" applyAlignment="0" applyProtection="0"/>
    <xf numFmtId="0" fontId="68" fillId="13"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227" fontId="15" fillId="0" borderId="0" applyFont="0" applyFill="0" applyBorder="0" applyAlignment="0" applyProtection="0"/>
    <xf numFmtId="0" fontId="69" fillId="0" borderId="0" applyFont="0" applyFill="0" applyBorder="0" applyAlignment="0" applyProtection="0"/>
    <xf numFmtId="192" fontId="7" fillId="0" borderId="0" applyFont="0" applyFill="0" applyBorder="0" applyAlignment="0" applyProtection="0"/>
    <xf numFmtId="228" fontId="15" fillId="0" borderId="0" applyFont="0" applyFill="0" applyBorder="0" applyAlignment="0" applyProtection="0"/>
    <xf numFmtId="0" fontId="69" fillId="0" borderId="0" applyFont="0" applyFill="0" applyBorder="0" applyAlignment="0" applyProtection="0"/>
    <xf numFmtId="228" fontId="15" fillId="0" borderId="0" applyFont="0" applyFill="0" applyBorder="0" applyAlignment="0" applyProtection="0"/>
    <xf numFmtId="0" fontId="26" fillId="0" borderId="0">
      <alignment horizontal="center" wrapText="1"/>
      <protection locked="0"/>
    </xf>
    <xf numFmtId="194" fontId="63" fillId="0" borderId="0" applyFont="0" applyFill="0" applyBorder="0" applyAlignment="0" applyProtection="0"/>
    <xf numFmtId="0" fontId="28" fillId="0" borderId="0" applyFont="0" applyFill="0" applyBorder="0" applyAlignment="0" applyProtection="0"/>
    <xf numFmtId="194" fontId="63" fillId="0" borderId="0" applyFont="0" applyFill="0" applyBorder="0" applyAlignment="0" applyProtection="0"/>
    <xf numFmtId="195" fontId="63" fillId="0" borderId="0" applyFont="0" applyFill="0" applyBorder="0" applyAlignment="0" applyProtection="0"/>
    <xf numFmtId="0" fontId="28" fillId="0" borderId="0" applyFont="0" applyFill="0" applyBorder="0" applyAlignment="0" applyProtection="0"/>
    <xf numFmtId="195" fontId="63" fillId="0" borderId="0" applyFont="0" applyFill="0" applyBorder="0" applyAlignment="0" applyProtection="0"/>
    <xf numFmtId="223" fontId="120" fillId="0" borderId="0" applyFont="0" applyFill="0" applyBorder="0" applyAlignment="0" applyProtection="0"/>
    <xf numFmtId="0" fontId="133" fillId="31" borderId="0" applyNumberFormat="0" applyBorder="0" applyAlignment="0" applyProtection="0"/>
    <xf numFmtId="0" fontId="70" fillId="0" borderId="0" applyNumberFormat="0" applyFill="0" applyBorder="0" applyAlignment="0" applyProtection="0"/>
    <xf numFmtId="0" fontId="28" fillId="0" borderId="0"/>
    <xf numFmtId="0" fontId="13" fillId="0" borderId="0"/>
    <xf numFmtId="0" fontId="28" fillId="0" borderId="0"/>
    <xf numFmtId="0" fontId="71" fillId="0" borderId="0"/>
    <xf numFmtId="0" fontId="72" fillId="0" borderId="0"/>
    <xf numFmtId="196" fontId="73" fillId="0" borderId="0" applyFill="0" applyBorder="0" applyAlignment="0"/>
    <xf numFmtId="0" fontId="74" fillId="0" borderId="0"/>
    <xf numFmtId="229" fontId="100" fillId="0" borderId="0" applyFont="0" applyFill="0" applyBorder="0" applyAlignment="0" applyProtection="0"/>
    <xf numFmtId="170" fontId="1" fillId="0" borderId="0" applyFont="0" applyFill="0" applyBorder="0" applyAlignment="0" applyProtection="0"/>
    <xf numFmtId="197" fontId="75" fillId="0" borderId="0"/>
    <xf numFmtId="197" fontId="75" fillId="0" borderId="0"/>
    <xf numFmtId="197" fontId="75" fillId="0" borderId="0"/>
    <xf numFmtId="197" fontId="75" fillId="0" borderId="0"/>
    <xf numFmtId="197" fontId="75" fillId="0" borderId="0"/>
    <xf numFmtId="197" fontId="75" fillId="0" borderId="0"/>
    <xf numFmtId="197" fontId="75" fillId="0" borderId="0"/>
    <xf numFmtId="197" fontId="75" fillId="0" borderId="0"/>
    <xf numFmtId="168" fontId="7" fillId="0" borderId="0" applyFont="0" applyFill="0" applyBorder="0" applyAlignment="0" applyProtection="0"/>
    <xf numFmtId="168" fontId="76" fillId="0" borderId="0" applyFont="0" applyFill="0" applyBorder="0" applyAlignment="0" applyProtection="0"/>
    <xf numFmtId="170" fontId="9" fillId="0" borderId="0" applyFont="0" applyFill="0" applyBorder="0" applyAlignment="0" applyProtection="0"/>
    <xf numFmtId="170" fontId="49" fillId="0" borderId="0" applyFont="0" applyFill="0" applyBorder="0" applyAlignment="0" applyProtection="0"/>
    <xf numFmtId="174" fontId="6" fillId="0" borderId="0" applyFont="0" applyFill="0" applyBorder="0" applyAlignment="0" applyProtection="0"/>
    <xf numFmtId="170" fontId="56" fillId="0" borderId="0" applyFont="0" applyFill="0" applyBorder="0" applyAlignment="0" applyProtection="0"/>
    <xf numFmtId="170" fontId="6" fillId="0" borderId="0" applyFont="0" applyFill="0" applyBorder="0" applyAlignment="0" applyProtection="0"/>
    <xf numFmtId="170" fontId="49" fillId="0" borderId="0" applyFont="0" applyFill="0" applyBorder="0" applyAlignment="0" applyProtection="0"/>
    <xf numFmtId="170" fontId="56" fillId="0" borderId="0" applyFont="0" applyFill="0" applyBorder="0" applyAlignment="0" applyProtection="0"/>
    <xf numFmtId="174" fontId="6" fillId="0" borderId="0" applyFont="0" applyFill="0" applyBorder="0" applyAlignment="0" applyProtection="0"/>
    <xf numFmtId="192" fontId="50" fillId="0" borderId="0" applyFont="0" applyFill="0" applyBorder="0" applyAlignment="0" applyProtection="0"/>
    <xf numFmtId="166" fontId="51" fillId="0" borderId="0" applyFont="0" applyFill="0" applyBorder="0" applyAlignment="0" applyProtection="0"/>
    <xf numFmtId="170" fontId="4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76" fontId="51" fillId="0" borderId="0" applyFont="0" applyFill="0" applyBorder="0" applyAlignment="0" applyProtection="0"/>
    <xf numFmtId="170" fontId="79" fillId="0" borderId="0" applyFont="0" applyFill="0" applyBorder="0" applyAlignment="0" applyProtection="0"/>
    <xf numFmtId="188" fontId="79" fillId="0" borderId="0" applyFont="0" applyFill="0" applyBorder="0" applyAlignment="0" applyProtection="0"/>
    <xf numFmtId="43" fontId="78" fillId="0" borderId="0" applyFont="0" applyFill="0" applyBorder="0" applyAlignment="0" applyProtection="0"/>
    <xf numFmtId="171" fontId="51" fillId="0" borderId="0" applyFont="0" applyFill="0" applyBorder="0" applyAlignment="0" applyProtection="0"/>
    <xf numFmtId="165" fontId="51" fillId="0" borderId="0" applyFont="0" applyFill="0" applyBorder="0" applyAlignment="0" applyProtection="0"/>
    <xf numFmtId="175" fontId="15" fillId="0" borderId="0" applyFont="0" applyFill="0" applyBorder="0" applyAlignment="0" applyProtection="0"/>
    <xf numFmtId="170" fontId="7" fillId="0" borderId="0" applyFont="0" applyFill="0" applyBorder="0" applyAlignment="0" applyProtection="0"/>
    <xf numFmtId="0" fontId="9"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0" fontId="9" fillId="0" borderId="0" applyFont="0" applyFill="0" applyBorder="0" applyAlignment="0" applyProtection="0"/>
    <xf numFmtId="170" fontId="56" fillId="0" borderId="0" applyFont="0" applyFill="0" applyBorder="0" applyAlignment="0" applyProtection="0"/>
    <xf numFmtId="0" fontId="49" fillId="0" borderId="0" applyFont="0" applyFill="0" applyBorder="0" applyAlignment="0" applyProtection="0"/>
    <xf numFmtId="170" fontId="15" fillId="0" borderId="0" applyFont="0" applyFill="0" applyBorder="0" applyAlignment="0" applyProtection="0"/>
    <xf numFmtId="170" fontId="56" fillId="0" borderId="0" applyFont="0" applyFill="0" applyBorder="0" applyAlignment="0" applyProtection="0"/>
    <xf numFmtId="186" fontId="51" fillId="0" borderId="0" applyFont="0" applyFill="0" applyBorder="0" applyAlignment="0" applyProtection="0"/>
    <xf numFmtId="170" fontId="9"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90" fontId="49" fillId="0" borderId="0" applyFont="0" applyFill="0" applyBorder="0" applyAlignment="0" applyProtection="0"/>
    <xf numFmtId="170" fontId="80" fillId="0" borderId="0" applyFont="0" applyFill="0" applyBorder="0" applyAlignment="0" applyProtection="0"/>
    <xf numFmtId="170" fontId="9"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0" fontId="52"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3" fontId="29" fillId="0" borderId="0" applyFont="0" applyFill="0" applyBorder="0" applyAlignment="0" applyProtection="0"/>
    <xf numFmtId="222" fontId="7" fillId="0" borderId="0" applyFont="0" applyFill="0" applyBorder="0" applyAlignment="0" applyProtection="0"/>
    <xf numFmtId="173"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51" fillId="0" borderId="0" applyFont="0" applyFill="0" applyBorder="0" applyAlignment="0" applyProtection="0"/>
    <xf numFmtId="170" fontId="56" fillId="0" borderId="0" applyFont="0" applyFill="0" applyBorder="0" applyAlignment="0" applyProtection="0"/>
    <xf numFmtId="183" fontId="15"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173" fontId="7" fillId="0" borderId="0" applyFont="0" applyFill="0" applyBorder="0" applyAlignment="0" applyProtection="0"/>
    <xf numFmtId="43" fontId="15" fillId="0" borderId="0" applyFont="0" applyFill="0" applyBorder="0" applyAlignment="0" applyProtection="0"/>
    <xf numFmtId="169" fontId="77" fillId="0" borderId="0" applyFont="0" applyFill="0" applyBorder="0" applyAlignment="0" applyProtection="0"/>
    <xf numFmtId="168" fontId="7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170" fontId="15" fillId="0" borderId="0" applyFont="0" applyFill="0" applyBorder="0" applyAlignment="0" applyProtection="0"/>
    <xf numFmtId="170" fontId="11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3" fontId="29" fillId="0" borderId="0" applyFont="0" applyFill="0" applyBorder="0" applyAlignment="0" applyProtection="0"/>
    <xf numFmtId="173"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6" fillId="0" borderId="0" applyFont="0" applyFill="0" applyBorder="0" applyAlignment="0" applyProtection="0"/>
    <xf numFmtId="187" fontId="9" fillId="0" borderId="0" applyFont="0" applyFill="0" applyBorder="0" applyAlignment="0" applyProtection="0"/>
    <xf numFmtId="43" fontId="78" fillId="0" borderId="0" applyFont="0" applyFill="0" applyBorder="0" applyAlignment="0" applyProtection="0"/>
    <xf numFmtId="170" fontId="15" fillId="0" borderId="0" applyFont="0" applyFill="0" applyBorder="0" applyAlignment="0" applyProtection="0"/>
    <xf numFmtId="187" fontId="9" fillId="0" borderId="0" applyFont="0" applyFill="0" applyBorder="0" applyAlignment="0" applyProtection="0"/>
    <xf numFmtId="170" fontId="77" fillId="0" borderId="0" applyFont="0" applyFill="0" applyBorder="0" applyAlignment="0" applyProtection="0"/>
    <xf numFmtId="170" fontId="9"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56" fillId="0" borderId="0" applyFont="0" applyFill="0" applyBorder="0" applyAlignment="0" applyProtection="0"/>
    <xf numFmtId="173" fontId="29" fillId="0" borderId="0" applyFont="0" applyFill="0" applyBorder="0" applyAlignment="0" applyProtection="0"/>
    <xf numFmtId="173" fontId="7" fillId="0" borderId="0" applyFont="0" applyFill="0" applyBorder="0" applyAlignment="0" applyProtection="0"/>
    <xf numFmtId="170" fontId="11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6" fillId="0" borderId="0" applyFont="0" applyFill="0" applyBorder="0" applyAlignment="0" applyProtection="0"/>
    <xf numFmtId="170" fontId="49" fillId="0" borderId="0" applyFont="0" applyFill="0" applyBorder="0" applyAlignment="0" applyProtection="0"/>
    <xf numFmtId="170" fontId="48" fillId="0" borderId="0" applyFont="0" applyFill="0" applyBorder="0" applyAlignment="0" applyProtection="0"/>
    <xf numFmtId="174" fontId="9" fillId="0" borderId="0" applyFont="0" applyFill="0" applyBorder="0" applyAlignment="0" applyProtection="0"/>
    <xf numFmtId="170" fontId="6" fillId="0" borderId="0" applyFont="0" applyFill="0" applyBorder="0" applyAlignment="0" applyProtection="0"/>
    <xf numFmtId="170" fontId="5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86" fontId="9" fillId="0" borderId="0" applyFont="0" applyFill="0" applyBorder="0" applyAlignment="0" applyProtection="0"/>
    <xf numFmtId="170" fontId="56" fillId="0" borderId="0" applyFont="0" applyFill="0" applyBorder="0" applyAlignment="0" applyProtection="0"/>
    <xf numFmtId="170" fontId="9" fillId="0" borderId="0" applyFont="0" applyFill="0" applyBorder="0" applyAlignment="0" applyProtection="0"/>
    <xf numFmtId="170" fontId="51" fillId="0" borderId="0" applyFont="0" applyFill="0" applyBorder="0" applyAlignment="0" applyProtection="0"/>
    <xf numFmtId="170" fontId="56" fillId="0" borderId="0" applyFont="0" applyFill="0" applyBorder="0" applyAlignment="0" applyProtection="0"/>
    <xf numFmtId="170" fontId="49" fillId="0" borderId="0" applyFont="0" applyFill="0" applyBorder="0" applyAlignment="0" applyProtection="0"/>
    <xf numFmtId="0" fontId="56" fillId="0" borderId="0" applyFont="0" applyFill="0" applyBorder="0" applyAlignment="0" applyProtection="0"/>
    <xf numFmtId="170" fontId="56" fillId="0" borderId="0" applyFont="0" applyFill="0" applyBorder="0" applyAlignment="0" applyProtection="0"/>
    <xf numFmtId="170" fontId="56" fillId="0" borderId="0" applyFont="0" applyFill="0" applyBorder="0" applyAlignment="0" applyProtection="0"/>
    <xf numFmtId="212" fontId="13" fillId="0" borderId="0"/>
    <xf numFmtId="3" fontId="15" fillId="0" borderId="0" applyFont="0" applyFill="0" applyBorder="0" applyAlignment="0" applyProtection="0"/>
    <xf numFmtId="0" fontId="123" fillId="0" borderId="0">
      <alignment horizontal="center"/>
    </xf>
    <xf numFmtId="0" fontId="81" fillId="0" borderId="0" applyNumberFormat="0" applyAlignment="0">
      <alignment horizontal="left"/>
    </xf>
    <xf numFmtId="177" fontId="15" fillId="0" borderId="0" applyFont="0" applyFill="0" applyBorder="0" applyAlignment="0" applyProtection="0"/>
    <xf numFmtId="213" fontId="15" fillId="0" borderId="0"/>
    <xf numFmtId="0" fontId="7" fillId="0" borderId="0"/>
    <xf numFmtId="189" fontId="7" fillId="0" borderId="5"/>
    <xf numFmtId="0" fontId="15" fillId="0" borderId="0" applyFont="0" applyFill="0" applyBorder="0" applyAlignment="0" applyProtection="0"/>
    <xf numFmtId="3" fontId="124" fillId="0" borderId="6">
      <alignment horizontal="left" vertical="top" wrapText="1"/>
    </xf>
    <xf numFmtId="170" fontId="7" fillId="0" borderId="0" applyFont="0" applyFill="0" applyBorder="0" applyAlignment="0" applyProtection="0"/>
    <xf numFmtId="198" fontId="73" fillId="0" borderId="0" applyFont="0" applyFill="0" applyBorder="0" applyAlignment="0" applyProtection="0"/>
    <xf numFmtId="199" fontId="73" fillId="0" borderId="0" applyFont="0" applyFill="0" applyBorder="0" applyAlignment="0" applyProtection="0"/>
    <xf numFmtId="214" fontId="15" fillId="0" borderId="0"/>
    <xf numFmtId="0" fontId="82" fillId="23" borderId="7" applyNumberFormat="0" applyAlignment="0" applyProtection="0"/>
    <xf numFmtId="0" fontId="83" fillId="24" borderId="3" applyNumberFormat="0" applyAlignment="0" applyProtection="0"/>
    <xf numFmtId="0" fontId="84" fillId="0" borderId="0" applyNumberFormat="0" applyFill="0" applyBorder="0" applyAlignment="0" applyProtection="0"/>
    <xf numFmtId="0" fontId="30" fillId="0" borderId="0" applyNumberFormat="0" applyFill="0" applyBorder="0" applyAlignment="0" applyProtection="0"/>
    <xf numFmtId="0" fontId="85" fillId="0" borderId="8" applyNumberFormat="0" applyFill="0" applyAlignment="0" applyProtection="0"/>
    <xf numFmtId="0" fontId="85" fillId="0" borderId="0" applyNumberFormat="0" applyFill="0" applyBorder="0" applyAlignment="0" applyProtection="0"/>
    <xf numFmtId="3" fontId="7" fillId="0" borderId="0" applyFont="0" applyBorder="0" applyAlignment="0"/>
    <xf numFmtId="0" fontId="86" fillId="0" borderId="0" applyNumberFormat="0" applyAlignment="0">
      <alignment horizontal="left"/>
    </xf>
    <xf numFmtId="3" fontId="7" fillId="0" borderId="0" applyFont="0" applyBorder="0" applyAlignment="0"/>
    <xf numFmtId="2" fontId="15" fillId="0" borderId="0" applyFont="0" applyFill="0" applyBorder="0" applyAlignment="0" applyProtection="0"/>
    <xf numFmtId="0" fontId="87" fillId="25" borderId="9" applyNumberFormat="0" applyFont="0" applyAlignment="0" applyProtection="0"/>
    <xf numFmtId="0" fontId="134" fillId="32" borderId="0" applyNumberFormat="0" applyBorder="0" applyAlignment="0" applyProtection="0"/>
    <xf numFmtId="38" fontId="88" fillId="2" borderId="0" applyNumberFormat="0" applyBorder="0" applyAlignment="0" applyProtection="0"/>
    <xf numFmtId="38" fontId="88" fillId="26" borderId="0" applyNumberFormat="0" applyBorder="0" applyAlignment="0" applyProtection="0"/>
    <xf numFmtId="0" fontId="125" fillId="0" borderId="0">
      <alignment vertical="top" wrapText="1"/>
    </xf>
    <xf numFmtId="0" fontId="89" fillId="27" borderId="0"/>
    <xf numFmtId="0" fontId="90" fillId="0" borderId="0">
      <alignment horizontal="left"/>
    </xf>
    <xf numFmtId="0" fontId="30" fillId="0" borderId="10" applyNumberFormat="0" applyAlignment="0" applyProtection="0">
      <alignment horizontal="left" vertical="center"/>
    </xf>
    <xf numFmtId="0" fontId="30" fillId="0" borderId="11">
      <alignment horizontal="left" vertical="center"/>
    </xf>
    <xf numFmtId="200" fontId="91" fillId="0" borderId="0">
      <protection locked="0"/>
    </xf>
    <xf numFmtId="0" fontId="84" fillId="0" borderId="0" applyProtection="0"/>
    <xf numFmtId="200" fontId="91" fillId="0" borderId="0">
      <protection locked="0"/>
    </xf>
    <xf numFmtId="0" fontId="30" fillId="0" borderId="0" applyProtection="0"/>
    <xf numFmtId="0" fontId="92" fillId="0" borderId="12">
      <alignment horizontal="center"/>
    </xf>
    <xf numFmtId="0" fontId="92" fillId="0" borderId="0">
      <alignment horizontal="center"/>
    </xf>
    <xf numFmtId="10" fontId="88" fillId="28" borderId="1" applyNumberFormat="0" applyBorder="0" applyAlignment="0" applyProtection="0"/>
    <xf numFmtId="10" fontId="88" fillId="26" borderId="1" applyNumberFormat="0" applyBorder="0" applyAlignment="0" applyProtection="0"/>
    <xf numFmtId="0" fontId="93" fillId="22" borderId="4" applyNumberFormat="0" applyAlignment="0" applyProtection="0"/>
    <xf numFmtId="3" fontId="31" fillId="0" borderId="6" applyNumberFormat="0" applyAlignment="0">
      <alignment horizontal="center" vertical="center"/>
    </xf>
    <xf numFmtId="3" fontId="32" fillId="0" borderId="6" applyNumberFormat="0" applyAlignment="0">
      <alignment horizontal="center" vertical="center"/>
    </xf>
    <xf numFmtId="3" fontId="33" fillId="0" borderId="6" applyNumberFormat="0" applyAlignment="0">
      <alignment horizontal="center" vertical="center"/>
    </xf>
    <xf numFmtId="38" fontId="73" fillId="0" borderId="0" applyFont="0" applyFill="0" applyBorder="0" applyAlignment="0" applyProtection="0"/>
    <xf numFmtId="40" fontId="73" fillId="0" borderId="0" applyFont="0" applyFill="0" applyBorder="0" applyAlignment="0" applyProtection="0"/>
    <xf numFmtId="0" fontId="94" fillId="0" borderId="12"/>
    <xf numFmtId="188" fontId="76" fillId="0" borderId="14"/>
    <xf numFmtId="201" fontId="73" fillId="0" borderId="0" applyFont="0" applyFill="0" applyBorder="0" applyAlignment="0" applyProtection="0"/>
    <xf numFmtId="202" fontId="73" fillId="0" borderId="0" applyFont="0" applyFill="0" applyBorder="0" applyAlignment="0" applyProtection="0"/>
    <xf numFmtId="215" fontId="15" fillId="0" borderId="0" applyFont="0" applyFill="0" applyBorder="0" applyAlignment="0" applyProtection="0"/>
    <xf numFmtId="216" fontId="15" fillId="0" borderId="0" applyFont="0" applyFill="0" applyBorder="0" applyAlignment="0" applyProtection="0"/>
    <xf numFmtId="0" fontId="34" fillId="0" borderId="0" applyNumberFormat="0" applyFont="0" applyFill="0" applyAlignment="0"/>
    <xf numFmtId="0" fontId="135" fillId="33" borderId="0" applyNumberFormat="0" applyBorder="0" applyAlignment="0" applyProtection="0"/>
    <xf numFmtId="0" fontId="13" fillId="0" borderId="0"/>
    <xf numFmtId="0" fontId="7" fillId="0" borderId="0">
      <alignment horizontal="left"/>
    </xf>
    <xf numFmtId="37" fontId="115" fillId="0" borderId="0"/>
    <xf numFmtId="178" fontId="35" fillId="0" borderId="0"/>
    <xf numFmtId="0" fontId="15" fillId="0" borderId="0"/>
    <xf numFmtId="0" fontId="15" fillId="0" borderId="0"/>
    <xf numFmtId="0" fontId="53" fillId="0" borderId="0"/>
    <xf numFmtId="0" fontId="136" fillId="0" borderId="0"/>
    <xf numFmtId="0" fontId="137" fillId="0" borderId="0"/>
    <xf numFmtId="171" fontId="103" fillId="0" borderId="0"/>
    <xf numFmtId="0" fontId="77" fillId="0" borderId="0"/>
    <xf numFmtId="0" fontId="9" fillId="0" borderId="0"/>
    <xf numFmtId="0" fontId="15" fillId="0" borderId="0"/>
    <xf numFmtId="171" fontId="103" fillId="0" borderId="0"/>
    <xf numFmtId="0" fontId="138" fillId="0" borderId="0"/>
    <xf numFmtId="0" fontId="51" fillId="0" borderId="0"/>
    <xf numFmtId="0" fontId="51" fillId="0" borderId="0"/>
    <xf numFmtId="0" fontId="15" fillId="0" borderId="0"/>
    <xf numFmtId="0" fontId="80" fillId="0" borderId="0"/>
    <xf numFmtId="0" fontId="15" fillId="0" borderId="0"/>
    <xf numFmtId="0" fontId="9" fillId="0" borderId="0"/>
    <xf numFmtId="0" fontId="15" fillId="0" borderId="0"/>
    <xf numFmtId="0" fontId="9" fillId="0" borderId="0"/>
    <xf numFmtId="0" fontId="15" fillId="0" borderId="0"/>
    <xf numFmtId="0" fontId="9" fillId="0" borderId="0"/>
    <xf numFmtId="0" fontId="9" fillId="0" borderId="0"/>
    <xf numFmtId="0" fontId="49" fillId="0" borderId="0"/>
    <xf numFmtId="0" fontId="49" fillId="0" borderId="0"/>
    <xf numFmtId="0" fontId="9" fillId="0" borderId="0"/>
    <xf numFmtId="0" fontId="114" fillId="0" borderId="0"/>
    <xf numFmtId="0" fontId="15" fillId="0" borderId="0"/>
    <xf numFmtId="0" fontId="136" fillId="0" borderId="0"/>
    <xf numFmtId="0" fontId="15" fillId="0" borderId="0"/>
    <xf numFmtId="0" fontId="15" fillId="0" borderId="0"/>
    <xf numFmtId="0" fontId="56" fillId="0" borderId="0"/>
    <xf numFmtId="0" fontId="51" fillId="0" borderId="0"/>
    <xf numFmtId="0" fontId="49" fillId="0" borderId="0"/>
    <xf numFmtId="0" fontId="15" fillId="0" borderId="0"/>
    <xf numFmtId="0" fontId="56" fillId="0" borderId="0"/>
    <xf numFmtId="0" fontId="9" fillId="0" borderId="0"/>
    <xf numFmtId="0" fontId="56" fillId="0" borderId="0"/>
    <xf numFmtId="0" fontId="56" fillId="0" borderId="0"/>
    <xf numFmtId="0" fontId="6" fillId="0" borderId="0"/>
    <xf numFmtId="0" fontId="49" fillId="0" borderId="0"/>
    <xf numFmtId="0" fontId="114" fillId="0" borderId="0"/>
    <xf numFmtId="0" fontId="15" fillId="0" borderId="0"/>
    <xf numFmtId="0" fontId="114" fillId="0" borderId="0"/>
    <xf numFmtId="0" fontId="15" fillId="0" borderId="0"/>
    <xf numFmtId="0" fontId="114" fillId="0" borderId="0"/>
    <xf numFmtId="0" fontId="15" fillId="0" borderId="0"/>
    <xf numFmtId="0" fontId="15" fillId="0" borderId="0"/>
    <xf numFmtId="0" fontId="6"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29" fillId="0" borderId="0"/>
    <xf numFmtId="0" fontId="15" fillId="0" borderId="0"/>
    <xf numFmtId="0" fontId="7" fillId="0" borderId="0"/>
    <xf numFmtId="0" fontId="6" fillId="0" borderId="0"/>
    <xf numFmtId="0" fontId="56" fillId="0" borderId="0"/>
    <xf numFmtId="0" fontId="6" fillId="0" borderId="0"/>
    <xf numFmtId="0" fontId="56" fillId="0" borderId="0"/>
    <xf numFmtId="0" fontId="6" fillId="0" borderId="0"/>
    <xf numFmtId="0" fontId="77" fillId="0" borderId="0"/>
    <xf numFmtId="0" fontId="7" fillId="0" borderId="0"/>
    <xf numFmtId="0" fontId="77" fillId="0" borderId="0"/>
    <xf numFmtId="0" fontId="9" fillId="0" borderId="0"/>
    <xf numFmtId="0" fontId="15" fillId="0" borderId="0"/>
    <xf numFmtId="0" fontId="7" fillId="0" borderId="0"/>
    <xf numFmtId="0" fontId="6" fillId="0" borderId="0"/>
    <xf numFmtId="0" fontId="6" fillId="0" borderId="0"/>
    <xf numFmtId="0" fontId="6" fillId="0" borderId="0"/>
    <xf numFmtId="0" fontId="15" fillId="0" borderId="0"/>
    <xf numFmtId="0" fontId="15" fillId="0" borderId="0"/>
    <xf numFmtId="0" fontId="6" fillId="0" borderId="0"/>
    <xf numFmtId="0" fontId="51" fillId="0" borderId="0"/>
    <xf numFmtId="0" fontId="15" fillId="0" borderId="0"/>
    <xf numFmtId="0" fontId="15" fillId="0" borderId="0"/>
    <xf numFmtId="0" fontId="51" fillId="0" borderId="0"/>
    <xf numFmtId="0" fontId="15" fillId="0" borderId="0"/>
    <xf numFmtId="0" fontId="51"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78" fillId="0" borderId="0"/>
    <xf numFmtId="0" fontId="9" fillId="0" borderId="0"/>
    <xf numFmtId="0" fontId="139" fillId="0" borderId="0"/>
    <xf numFmtId="0" fontId="139" fillId="0" borderId="0"/>
    <xf numFmtId="0" fontId="139" fillId="0" borderId="0"/>
    <xf numFmtId="0" fontId="6" fillId="0" borderId="0"/>
    <xf numFmtId="0" fontId="13" fillId="0" borderId="0"/>
    <xf numFmtId="0" fontId="15" fillId="0" borderId="0"/>
    <xf numFmtId="0" fontId="56" fillId="0" borderId="0"/>
    <xf numFmtId="0" fontId="6" fillId="0" borderId="0"/>
    <xf numFmtId="0" fontId="6" fillId="0" borderId="0"/>
    <xf numFmtId="0" fontId="15" fillId="0" borderId="0"/>
    <xf numFmtId="0" fontId="56" fillId="0" borderId="0"/>
    <xf numFmtId="0" fontId="9" fillId="0" borderId="0"/>
    <xf numFmtId="0" fontId="6" fillId="0" borderId="0"/>
    <xf numFmtId="0" fontId="51" fillId="0" borderId="0"/>
    <xf numFmtId="0" fontId="15" fillId="0" borderId="0"/>
    <xf numFmtId="0" fontId="6" fillId="0" borderId="0"/>
    <xf numFmtId="0" fontId="15" fillId="0" borderId="0"/>
    <xf numFmtId="0" fontId="15" fillId="0" borderId="0"/>
    <xf numFmtId="0" fontId="15" fillId="0" borderId="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20" borderId="0" applyNumberFormat="0" applyBorder="0" applyAlignment="0" applyProtection="0"/>
    <xf numFmtId="172" fontId="95" fillId="0" borderId="0" applyFont="0" applyFill="0" applyBorder="0" applyAlignment="0" applyProtection="0"/>
    <xf numFmtId="171" fontId="95"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15" fillId="0" borderId="0" applyFont="0" applyFill="0" applyBorder="0" applyAlignment="0" applyProtection="0"/>
    <xf numFmtId="0" fontId="13" fillId="0" borderId="0"/>
    <xf numFmtId="0" fontId="96" fillId="0" borderId="13" applyNumberFormat="0" applyFill="0" applyAlignment="0" applyProtection="0"/>
    <xf numFmtId="14" fontId="26" fillId="0" borderId="0">
      <alignment horizontal="center" wrapText="1"/>
      <protection locked="0"/>
    </xf>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4" fillId="0" borderId="0" applyFont="0" applyFill="0" applyBorder="0" applyAlignment="0" applyProtection="0"/>
    <xf numFmtId="9" fontId="15" fillId="0" borderId="0" applyFont="0" applyFill="0" applyBorder="0" applyAlignment="0" applyProtection="0"/>
    <xf numFmtId="9" fontId="114" fillId="0" borderId="0" applyFont="0" applyFill="0" applyBorder="0" applyAlignment="0" applyProtection="0"/>
    <xf numFmtId="9" fontId="15" fillId="0" borderId="0" applyFont="0" applyFill="0" applyBorder="0" applyAlignment="0" applyProtection="0"/>
    <xf numFmtId="9" fontId="114" fillId="0" borderId="0" applyFont="0" applyFill="0" applyBorder="0" applyAlignment="0" applyProtection="0"/>
    <xf numFmtId="9" fontId="15" fillId="0" borderId="0" applyFont="0" applyFill="0" applyBorder="0" applyAlignment="0" applyProtection="0"/>
    <xf numFmtId="9" fontId="1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7"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77"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7" fillId="29" borderId="0" applyNumberFormat="0" applyFont="0" applyBorder="0" applyAlignment="0">
      <alignment horizontal="center"/>
    </xf>
    <xf numFmtId="14" fontId="98" fillId="0" borderId="0" applyNumberFormat="0" applyFill="0" applyBorder="0" applyAlignment="0" applyProtection="0">
      <alignment horizontal="left"/>
    </xf>
    <xf numFmtId="0" fontId="7" fillId="0" borderId="0" applyNumberFormat="0" applyFill="0" applyBorder="0" applyAlignment="0" applyProtection="0"/>
    <xf numFmtId="0" fontId="97" fillId="1" borderId="11" applyNumberFormat="0" applyFont="0" applyAlignment="0">
      <alignment horizontal="center"/>
    </xf>
    <xf numFmtId="0" fontId="99" fillId="0" borderId="0" applyNumberFormat="0" applyFill="0" applyBorder="0" applyAlignment="0">
      <alignment horizontal="center"/>
    </xf>
    <xf numFmtId="0" fontId="15" fillId="0" borderId="0"/>
    <xf numFmtId="0" fontId="57" fillId="0" borderId="0"/>
    <xf numFmtId="177" fontId="100" fillId="0" borderId="0" applyFont="0" applyFill="0" applyBorder="0" applyAlignment="0" applyProtection="0"/>
    <xf numFmtId="0" fontId="116" fillId="0" borderId="0"/>
    <xf numFmtId="167" fontId="100" fillId="0" borderId="0" applyFont="0" applyFill="0" applyBorder="0" applyAlignment="0" applyProtection="0"/>
    <xf numFmtId="226" fontId="100" fillId="0" borderId="0" applyFont="0" applyFill="0" applyBorder="0" applyAlignment="0" applyProtection="0"/>
    <xf numFmtId="230" fontId="15" fillId="0" borderId="0" applyFill="0" applyBorder="0" applyAlignment="0" applyProtection="0"/>
    <xf numFmtId="167" fontId="100" fillId="0" borderId="0" applyFont="0" applyFill="0" applyBorder="0" applyAlignment="0" applyProtection="0"/>
    <xf numFmtId="0" fontId="101" fillId="0" borderId="0"/>
    <xf numFmtId="0" fontId="126" fillId="0" borderId="0"/>
    <xf numFmtId="0" fontId="127" fillId="0" borderId="0">
      <alignment horizontal="center"/>
    </xf>
    <xf numFmtId="0" fontId="128" fillId="0" borderId="2">
      <alignment horizontal="center" vertical="center"/>
    </xf>
    <xf numFmtId="0" fontId="129" fillId="0" borderId="1" applyAlignment="0">
      <alignment horizontal="center" vertical="center" wrapText="1"/>
    </xf>
    <xf numFmtId="0" fontId="130" fillId="0" borderId="1">
      <alignment horizontal="center" vertical="center" wrapText="1"/>
    </xf>
    <xf numFmtId="3" fontId="103" fillId="0" borderId="0"/>
    <xf numFmtId="0" fontId="118" fillId="0" borderId="15"/>
    <xf numFmtId="0" fontId="94" fillId="0" borderId="0"/>
    <xf numFmtId="40" fontId="102" fillId="0" borderId="0" applyBorder="0">
      <alignment horizontal="right"/>
    </xf>
    <xf numFmtId="203" fontId="76" fillId="0" borderId="16">
      <alignment horizontal="right" vertical="center"/>
    </xf>
    <xf numFmtId="204" fontId="53" fillId="0" borderId="16">
      <alignment horizontal="right" vertical="center"/>
    </xf>
    <xf numFmtId="203" fontId="76" fillId="0" borderId="16">
      <alignment horizontal="right" vertical="center"/>
    </xf>
    <xf numFmtId="204" fontId="53" fillId="0" borderId="16">
      <alignment horizontal="right" vertical="center"/>
    </xf>
    <xf numFmtId="203" fontId="76" fillId="0" borderId="16">
      <alignment horizontal="right" vertical="center"/>
    </xf>
    <xf numFmtId="205" fontId="7"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6" fontId="103"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4" fontId="53"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4" fontId="53"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203" fontId="76" fillId="0" borderId="16">
      <alignment horizontal="right" vertical="center"/>
    </xf>
    <xf numFmtId="0" fontId="104" fillId="0" borderId="0">
      <alignment horizontal="center"/>
    </xf>
    <xf numFmtId="0" fontId="105" fillId="0" borderId="0" applyNumberFormat="0" applyFill="0" applyBorder="0" applyAlignment="0" applyProtection="0"/>
    <xf numFmtId="0" fontId="106" fillId="21" borderId="3" applyNumberFormat="0" applyAlignment="0" applyProtection="0"/>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3" fontId="36" fillId="0" borderId="6" applyNumberFormat="0" applyAlignment="0">
      <alignment horizontal="center" vertical="center"/>
    </xf>
    <xf numFmtId="3" fontId="37" fillId="0" borderId="17" applyNumberFormat="0" applyAlignment="0">
      <alignment horizontal="left" wrapText="1"/>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18" applyNumberFormat="0" applyFont="0" applyFill="0" applyAlignment="0" applyProtection="0"/>
    <xf numFmtId="0" fontId="107" fillId="5" borderId="0" applyNumberFormat="0" applyBorder="0" applyAlignment="0" applyProtection="0"/>
    <xf numFmtId="207" fontId="76" fillId="0" borderId="16">
      <alignment horizontal="center"/>
    </xf>
    <xf numFmtId="217" fontId="53" fillId="0" borderId="16">
      <alignment horizontal="center"/>
    </xf>
    <xf numFmtId="0" fontId="53" fillId="0" borderId="0" applyNumberFormat="0" applyFill="0" applyBorder="0" applyAlignment="0" applyProtection="0"/>
    <xf numFmtId="0" fontId="15" fillId="0" borderId="0" applyNumberFormat="0" applyFill="0" applyBorder="0" applyAlignment="0" applyProtection="0"/>
    <xf numFmtId="0" fontId="131" fillId="0" borderId="0" applyFont="0">
      <alignment horizontal="centerContinuous"/>
    </xf>
    <xf numFmtId="0" fontId="108" fillId="24"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208" fontId="76" fillId="0" borderId="0"/>
    <xf numFmtId="218" fontId="53" fillId="0" borderId="0"/>
    <xf numFmtId="209" fontId="76" fillId="0" borderId="1"/>
    <xf numFmtId="219" fontId="53" fillId="0" borderId="1"/>
    <xf numFmtId="3" fontId="53" fillId="0" borderId="0" applyNumberFormat="0" applyBorder="0" applyAlignment="0" applyProtection="0">
      <alignment horizontal="centerContinuous"/>
      <protection locked="0"/>
    </xf>
    <xf numFmtId="3" fontId="111" fillId="0" borderId="0">
      <protection locked="0"/>
    </xf>
    <xf numFmtId="164" fontId="56" fillId="0" borderId="6">
      <alignment horizontal="left" vertical="top"/>
    </xf>
    <xf numFmtId="0" fontId="55" fillId="0" borderId="6">
      <alignment horizontal="left" vertical="center"/>
    </xf>
    <xf numFmtId="0" fontId="112" fillId="30" borderId="1">
      <alignment horizontal="left" vertical="center"/>
    </xf>
    <xf numFmtId="164" fontId="33" fillId="0" borderId="19">
      <alignment horizontal="left" vertical="top"/>
    </xf>
    <xf numFmtId="210" fontId="15" fillId="0" borderId="0" applyFont="0" applyFill="0" applyBorder="0" applyAlignment="0" applyProtection="0"/>
    <xf numFmtId="211" fontId="15" fillId="0" borderId="0" applyFont="0" applyFill="0" applyBorder="0" applyAlignment="0" applyProtection="0"/>
    <xf numFmtId="0" fontId="113" fillId="4" borderId="0" applyNumberFormat="0" applyBorder="0" applyAlignment="0" applyProtection="0"/>
    <xf numFmtId="0" fontId="38"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6" fillId="0" borderId="0">
      <alignment vertical="center"/>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xf numFmtId="0" fontId="43" fillId="0" borderId="0" applyFont="0" applyFill="0" applyBorder="0" applyAlignment="0" applyProtection="0"/>
    <xf numFmtId="0" fontId="43" fillId="0" borderId="0" applyFont="0" applyFill="0" applyBorder="0" applyAlignment="0" applyProtection="0"/>
    <xf numFmtId="181" fontId="43" fillId="0" borderId="0" applyFont="0" applyFill="0" applyBorder="0" applyAlignment="0" applyProtection="0"/>
    <xf numFmtId="182" fontId="43" fillId="0" borderId="0" applyFont="0" applyFill="0" applyBorder="0" applyAlignment="0" applyProtection="0"/>
    <xf numFmtId="0" fontId="44" fillId="0" borderId="0"/>
    <xf numFmtId="0" fontId="34" fillId="0" borderId="0"/>
    <xf numFmtId="171" fontId="42" fillId="0" borderId="0" applyFont="0" applyFill="0" applyBorder="0" applyAlignment="0" applyProtection="0"/>
    <xf numFmtId="172" fontId="42" fillId="0" borderId="0" applyFont="0" applyFill="0" applyBorder="0" applyAlignment="0" applyProtection="0"/>
    <xf numFmtId="183" fontId="42" fillId="0" borderId="0" applyFont="0" applyFill="0" applyBorder="0" applyAlignment="0" applyProtection="0"/>
    <xf numFmtId="184" fontId="45" fillId="0" borderId="0" applyFont="0" applyFill="0" applyBorder="0" applyAlignment="0" applyProtection="0"/>
    <xf numFmtId="185" fontId="42" fillId="0" borderId="0" applyFont="0" applyFill="0" applyBorder="0" applyAlignment="0" applyProtection="0"/>
    <xf numFmtId="170" fontId="6" fillId="0" borderId="0" applyFont="0" applyFill="0" applyBorder="0" applyAlignment="0" applyProtection="0"/>
    <xf numFmtId="0" fontId="76" fillId="0" borderId="0"/>
    <xf numFmtId="170" fontId="6" fillId="0" borderId="0" applyFont="0" applyFill="0" applyBorder="0" applyAlignment="0" applyProtection="0"/>
  </cellStyleXfs>
  <cellXfs count="449">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1" fontId="12" fillId="0" borderId="0" xfId="384" applyNumberFormat="1" applyFont="1" applyFill="1" applyAlignment="1">
      <alignment vertical="center"/>
    </xf>
    <xf numFmtId="1" fontId="12" fillId="0" borderId="0" xfId="384" applyNumberFormat="1" applyFont="1" applyFill="1" applyAlignment="1">
      <alignment horizontal="center" vertical="center"/>
    </xf>
    <xf numFmtId="1" fontId="12" fillId="0" borderId="0" xfId="384" applyNumberFormat="1" applyFont="1" applyFill="1" applyAlignment="1">
      <alignment vertical="center" wrapText="1"/>
    </xf>
    <xf numFmtId="1" fontId="12" fillId="0" borderId="0" xfId="384" applyNumberFormat="1" applyFont="1" applyFill="1" applyAlignment="1">
      <alignment horizontal="center" vertical="center" wrapText="1"/>
    </xf>
    <xf numFmtId="1" fontId="12" fillId="0" borderId="0" xfId="384" applyNumberFormat="1" applyFont="1" applyFill="1" applyAlignment="1">
      <alignment horizontal="right" vertical="center"/>
    </xf>
    <xf numFmtId="1" fontId="17" fillId="0" borderId="0" xfId="384" applyNumberFormat="1" applyFont="1" applyFill="1" applyAlignment="1">
      <alignment vertical="center"/>
    </xf>
    <xf numFmtId="3" fontId="12" fillId="0" borderId="1" xfId="384" applyNumberFormat="1" applyFont="1" applyFill="1" applyBorder="1" applyAlignment="1">
      <alignment horizontal="center" vertical="center" wrapText="1"/>
    </xf>
    <xf numFmtId="3" fontId="12" fillId="0" borderId="0" xfId="384" applyNumberFormat="1" applyFont="1" applyBorder="1" applyAlignment="1">
      <alignment horizontal="center" vertical="center" wrapText="1"/>
    </xf>
    <xf numFmtId="3" fontId="12" fillId="0" borderId="1" xfId="384" applyNumberFormat="1" applyFont="1" applyBorder="1" applyAlignment="1">
      <alignment horizontal="center" vertical="center" wrapText="1"/>
    </xf>
    <xf numFmtId="3" fontId="12" fillId="0" borderId="1" xfId="384" quotePrefix="1" applyNumberFormat="1" applyFont="1" applyFill="1" applyBorder="1" applyAlignment="1">
      <alignment horizontal="center" vertical="center" wrapText="1"/>
    </xf>
    <xf numFmtId="3" fontId="12" fillId="0" borderId="0" xfId="384" applyNumberFormat="1" applyFont="1" applyFill="1" applyBorder="1" applyAlignment="1">
      <alignment vertical="center" wrapText="1"/>
    </xf>
    <xf numFmtId="1" fontId="12" fillId="0" borderId="20" xfId="384" applyNumberFormat="1" applyFont="1" applyFill="1" applyBorder="1" applyAlignment="1">
      <alignment horizontal="center" vertical="center"/>
    </xf>
    <xf numFmtId="1" fontId="10" fillId="0" borderId="20" xfId="384" applyNumberFormat="1" applyFont="1" applyFill="1" applyBorder="1" applyAlignment="1">
      <alignment horizontal="center" vertical="center" wrapText="1"/>
    </xf>
    <xf numFmtId="1" fontId="12" fillId="0" borderId="20" xfId="384" applyNumberFormat="1" applyFont="1" applyFill="1" applyBorder="1" applyAlignment="1">
      <alignment horizontal="center" vertical="center" wrapText="1"/>
    </xf>
    <xf numFmtId="1" fontId="12" fillId="0" borderId="20" xfId="384" applyNumberFormat="1" applyFont="1" applyFill="1" applyBorder="1" applyAlignment="1">
      <alignment horizontal="right" vertical="center"/>
    </xf>
    <xf numFmtId="1" fontId="10" fillId="0" borderId="17" xfId="384" applyNumberFormat="1" applyFont="1" applyFill="1" applyBorder="1" applyAlignment="1">
      <alignment horizontal="center" vertical="center"/>
    </xf>
    <xf numFmtId="1" fontId="10" fillId="0" borderId="17" xfId="384" applyNumberFormat="1" applyFont="1" applyFill="1" applyBorder="1" applyAlignment="1">
      <alignment horizontal="center" vertical="center" wrapText="1"/>
    </xf>
    <xf numFmtId="1" fontId="10" fillId="0" borderId="17" xfId="384" applyNumberFormat="1" applyFont="1" applyFill="1" applyBorder="1" applyAlignment="1">
      <alignment horizontal="right" vertical="center"/>
    </xf>
    <xf numFmtId="1" fontId="10" fillId="0" borderId="0" xfId="384" applyNumberFormat="1" applyFont="1" applyFill="1" applyAlignment="1">
      <alignment vertical="center"/>
    </xf>
    <xf numFmtId="1" fontId="18" fillId="0" borderId="17" xfId="384" applyNumberFormat="1" applyFont="1" applyFill="1" applyBorder="1" applyAlignment="1">
      <alignment horizontal="center" vertical="center"/>
    </xf>
    <xf numFmtId="1" fontId="18" fillId="0" borderId="17" xfId="384" applyNumberFormat="1" applyFont="1" applyFill="1" applyBorder="1" applyAlignment="1">
      <alignment horizontal="center" vertical="center" wrapText="1"/>
    </xf>
    <xf numFmtId="1" fontId="18" fillId="0" borderId="17" xfId="384" applyNumberFormat="1" applyFont="1" applyFill="1" applyBorder="1" applyAlignment="1">
      <alignment horizontal="right" vertical="center"/>
    </xf>
    <xf numFmtId="1" fontId="18" fillId="0" borderId="0" xfId="384" applyNumberFormat="1" applyFont="1" applyFill="1" applyAlignment="1">
      <alignment vertical="center"/>
    </xf>
    <xf numFmtId="1" fontId="12" fillId="0" borderId="17" xfId="384" applyNumberFormat="1" applyFont="1" applyFill="1" applyBorder="1" applyAlignment="1">
      <alignment horizontal="center" vertical="center"/>
    </xf>
    <xf numFmtId="1" fontId="12" fillId="0" borderId="17" xfId="384" applyNumberFormat="1" applyFont="1" applyFill="1" applyBorder="1" applyAlignment="1">
      <alignment horizontal="center" vertical="center" wrapText="1"/>
    </xf>
    <xf numFmtId="1" fontId="12" fillId="0" borderId="17" xfId="384" applyNumberFormat="1" applyFont="1" applyFill="1" applyBorder="1" applyAlignment="1">
      <alignment horizontal="right" vertical="center"/>
    </xf>
    <xf numFmtId="1" fontId="12" fillId="0" borderId="21" xfId="384" applyNumberFormat="1" applyFont="1" applyFill="1" applyBorder="1" applyAlignment="1">
      <alignment horizontal="center" vertical="center"/>
    </xf>
    <xf numFmtId="1" fontId="12" fillId="0" borderId="21" xfId="384" applyNumberFormat="1" applyFont="1" applyFill="1" applyBorder="1" applyAlignment="1">
      <alignment vertical="center" wrapText="1"/>
    </xf>
    <xf numFmtId="1" fontId="12" fillId="0" borderId="21" xfId="384" applyNumberFormat="1" applyFont="1" applyFill="1" applyBorder="1" applyAlignment="1">
      <alignment horizontal="center" vertical="center" wrapText="1"/>
    </xf>
    <xf numFmtId="1" fontId="12" fillId="0" borderId="21" xfId="384" applyNumberFormat="1" applyFont="1" applyFill="1" applyBorder="1" applyAlignment="1">
      <alignment horizontal="right" vertical="center"/>
    </xf>
    <xf numFmtId="1" fontId="12" fillId="0" borderId="0" xfId="384" applyNumberFormat="1" applyFont="1" applyFill="1" applyBorder="1" applyAlignment="1">
      <alignment horizontal="center" vertical="center"/>
    </xf>
    <xf numFmtId="1" fontId="12" fillId="0" borderId="0" xfId="384" applyNumberFormat="1" applyFont="1" applyFill="1" applyBorder="1" applyAlignment="1">
      <alignment vertical="center" wrapText="1"/>
    </xf>
    <xf numFmtId="1" fontId="12" fillId="0" borderId="0" xfId="384" applyNumberFormat="1" applyFont="1" applyFill="1" applyBorder="1" applyAlignment="1">
      <alignment horizontal="center" vertical="center" wrapText="1"/>
    </xf>
    <xf numFmtId="1" fontId="12" fillId="0" borderId="0" xfId="384" applyNumberFormat="1" applyFont="1" applyFill="1" applyBorder="1" applyAlignment="1">
      <alignment horizontal="right" vertical="center"/>
    </xf>
    <xf numFmtId="1" fontId="20" fillId="0" borderId="0" xfId="384" applyNumberFormat="1" applyFont="1" applyFill="1" applyAlignment="1">
      <alignment vertical="center" wrapText="1"/>
    </xf>
    <xf numFmtId="1" fontId="21" fillId="0" borderId="0" xfId="384" applyNumberFormat="1" applyFont="1" applyFill="1" applyAlignment="1">
      <alignment vertical="center"/>
    </xf>
    <xf numFmtId="1" fontId="14" fillId="0" borderId="0" xfId="384" applyNumberFormat="1" applyFont="1" applyFill="1" applyAlignment="1">
      <alignment vertical="center"/>
    </xf>
    <xf numFmtId="1" fontId="22" fillId="0" borderId="0" xfId="384" applyNumberFormat="1" applyFont="1" applyFill="1" applyAlignment="1">
      <alignment vertical="center"/>
    </xf>
    <xf numFmtId="1" fontId="10" fillId="0" borderId="22" xfId="384" applyNumberFormat="1" applyFont="1" applyFill="1" applyBorder="1" applyAlignment="1">
      <alignment vertical="center" wrapText="1"/>
    </xf>
    <xf numFmtId="1" fontId="12" fillId="0" borderId="17" xfId="384" applyNumberFormat="1" applyFont="1" applyFill="1" applyBorder="1" applyAlignment="1">
      <alignment vertical="center" wrapText="1"/>
    </xf>
    <xf numFmtId="1" fontId="12" fillId="0" borderId="17" xfId="384" quotePrefix="1" applyNumberFormat="1" applyFont="1" applyFill="1" applyBorder="1" applyAlignment="1">
      <alignment vertical="center" wrapText="1"/>
    </xf>
    <xf numFmtId="1" fontId="18" fillId="0" borderId="22" xfId="384" applyNumberFormat="1" applyFont="1" applyFill="1" applyBorder="1" applyAlignment="1">
      <alignment vertical="center" wrapText="1"/>
    </xf>
    <xf numFmtId="1" fontId="21" fillId="0" borderId="0" xfId="384" applyNumberFormat="1" applyFont="1" applyFill="1" applyAlignment="1">
      <alignment horizontal="center" vertical="center"/>
    </xf>
    <xf numFmtId="1" fontId="12" fillId="0" borderId="0" xfId="384" applyNumberFormat="1" applyFont="1" applyFill="1" applyAlignment="1">
      <alignment horizontal="left" vertical="center" wrapText="1"/>
    </xf>
    <xf numFmtId="1" fontId="13" fillId="0" borderId="0" xfId="384" applyNumberFormat="1" applyFont="1" applyFill="1" applyAlignment="1">
      <alignment vertical="center"/>
    </xf>
    <xf numFmtId="1" fontId="6" fillId="0" borderId="0" xfId="384" applyNumberFormat="1" applyFont="1" applyFill="1" applyAlignment="1">
      <alignment vertical="center"/>
    </xf>
    <xf numFmtId="1" fontId="25" fillId="0" borderId="0" xfId="384" applyNumberFormat="1" applyFont="1" applyFill="1" applyAlignment="1">
      <alignment vertical="center"/>
    </xf>
    <xf numFmtId="3" fontId="26" fillId="0" borderId="0" xfId="384" applyNumberFormat="1" applyFont="1" applyBorder="1" applyAlignment="1">
      <alignment vertical="center" wrapText="1"/>
    </xf>
    <xf numFmtId="3" fontId="26" fillId="0" borderId="0" xfId="384" applyNumberFormat="1" applyFont="1" applyFill="1" applyBorder="1" applyAlignment="1">
      <alignment vertical="center" wrapText="1"/>
    </xf>
    <xf numFmtId="1" fontId="6" fillId="0" borderId="20" xfId="384" applyNumberFormat="1" applyFont="1" applyFill="1" applyBorder="1" applyAlignment="1">
      <alignment horizontal="center" vertical="center"/>
    </xf>
    <xf numFmtId="1" fontId="6" fillId="0" borderId="20" xfId="384" applyNumberFormat="1" applyFont="1" applyFill="1" applyBorder="1" applyAlignment="1">
      <alignment horizontal="center" vertical="center" wrapText="1"/>
    </xf>
    <xf numFmtId="1" fontId="6" fillId="0" borderId="20" xfId="384" applyNumberFormat="1" applyFont="1" applyFill="1" applyBorder="1" applyAlignment="1">
      <alignment horizontal="right" vertical="center"/>
    </xf>
    <xf numFmtId="1" fontId="3" fillId="0" borderId="17" xfId="384" applyNumberFormat="1" applyFont="1" applyFill="1" applyBorder="1" applyAlignment="1">
      <alignment horizontal="center" vertical="center"/>
    </xf>
    <xf numFmtId="1" fontId="3" fillId="0" borderId="22" xfId="384" applyNumberFormat="1" applyFont="1" applyFill="1" applyBorder="1" applyAlignment="1">
      <alignment vertical="center" wrapText="1"/>
    </xf>
    <xf numFmtId="1" fontId="3" fillId="0" borderId="17" xfId="384" applyNumberFormat="1" applyFont="1" applyFill="1" applyBorder="1" applyAlignment="1">
      <alignment horizontal="center" vertical="center" wrapText="1"/>
    </xf>
    <xf numFmtId="1" fontId="3" fillId="0" borderId="17" xfId="384" applyNumberFormat="1" applyFont="1" applyFill="1" applyBorder="1" applyAlignment="1">
      <alignment horizontal="right" vertical="center"/>
    </xf>
    <xf numFmtId="1" fontId="11" fillId="0" borderId="0" xfId="384" applyNumberFormat="1" applyFont="1" applyFill="1" applyAlignment="1">
      <alignment vertical="center"/>
    </xf>
    <xf numFmtId="1" fontId="6" fillId="0" borderId="17" xfId="384" applyNumberFormat="1" applyFont="1" applyFill="1" applyBorder="1" applyAlignment="1">
      <alignment horizontal="center" vertical="center"/>
    </xf>
    <xf numFmtId="1" fontId="6" fillId="0" borderId="17" xfId="384" applyNumberFormat="1" applyFont="1" applyFill="1" applyBorder="1" applyAlignment="1">
      <alignment vertical="center" wrapText="1"/>
    </xf>
    <xf numFmtId="1" fontId="6" fillId="0" borderId="17" xfId="384" applyNumberFormat="1" applyFont="1" applyFill="1" applyBorder="1" applyAlignment="1">
      <alignment horizontal="center" vertical="center" wrapText="1"/>
    </xf>
    <xf numFmtId="1" fontId="6" fillId="0" borderId="17" xfId="384" applyNumberFormat="1" applyFont="1" applyFill="1" applyBorder="1" applyAlignment="1">
      <alignment horizontal="right" vertical="center"/>
    </xf>
    <xf numFmtId="1" fontId="6" fillId="0" borderId="17" xfId="384" quotePrefix="1" applyNumberFormat="1" applyFont="1" applyFill="1" applyBorder="1" applyAlignment="1">
      <alignment vertical="center" wrapText="1"/>
    </xf>
    <xf numFmtId="1" fontId="3" fillId="0" borderId="17" xfId="384" applyNumberFormat="1" applyFont="1" applyFill="1" applyBorder="1" applyAlignment="1">
      <alignment vertical="center" wrapText="1"/>
    </xf>
    <xf numFmtId="1" fontId="6" fillId="0" borderId="21" xfId="384" applyNumberFormat="1" applyFont="1" applyFill="1" applyBorder="1" applyAlignment="1">
      <alignment horizontal="center" vertical="center"/>
    </xf>
    <xf numFmtId="1" fontId="6" fillId="0" borderId="21" xfId="384" applyNumberFormat="1" applyFont="1" applyFill="1" applyBorder="1" applyAlignment="1">
      <alignment vertical="center" wrapText="1"/>
    </xf>
    <xf numFmtId="1" fontId="6" fillId="0" borderId="21" xfId="384" applyNumberFormat="1" applyFont="1" applyFill="1" applyBorder="1" applyAlignment="1">
      <alignment horizontal="center" vertical="center" wrapText="1"/>
    </xf>
    <xf numFmtId="1" fontId="6" fillId="0" borderId="21" xfId="384" applyNumberFormat="1" applyFont="1" applyFill="1" applyBorder="1" applyAlignment="1">
      <alignment horizontal="right" vertical="center"/>
    </xf>
    <xf numFmtId="1" fontId="13" fillId="0" borderId="21" xfId="384" applyNumberFormat="1" applyFont="1" applyFill="1" applyBorder="1" applyAlignment="1">
      <alignment horizontal="right" vertical="center"/>
    </xf>
    <xf numFmtId="1" fontId="6" fillId="0" borderId="0" xfId="384" applyNumberFormat="1" applyFont="1" applyFill="1" applyBorder="1" applyAlignment="1">
      <alignment horizontal="center" vertical="center"/>
    </xf>
    <xf numFmtId="1" fontId="6" fillId="0" borderId="0" xfId="384" applyNumberFormat="1" applyFont="1" applyFill="1" applyBorder="1" applyAlignment="1">
      <alignment vertical="center" wrapText="1"/>
    </xf>
    <xf numFmtId="1" fontId="6" fillId="0" borderId="0" xfId="384" applyNumberFormat="1" applyFont="1" applyFill="1" applyBorder="1" applyAlignment="1">
      <alignment horizontal="center" vertical="center" wrapText="1"/>
    </xf>
    <xf numFmtId="1" fontId="6" fillId="0" borderId="0" xfId="384" applyNumberFormat="1" applyFont="1" applyFill="1" applyBorder="1" applyAlignment="1">
      <alignment horizontal="right" vertical="center"/>
    </xf>
    <xf numFmtId="1" fontId="13" fillId="0" borderId="0" xfId="384" applyNumberFormat="1" applyFont="1" applyFill="1" applyBorder="1" applyAlignment="1">
      <alignment horizontal="right" vertical="center"/>
    </xf>
    <xf numFmtId="1" fontId="6" fillId="0" borderId="0" xfId="384" applyNumberFormat="1" applyFont="1" applyFill="1" applyAlignment="1">
      <alignment horizontal="center" vertical="center"/>
    </xf>
    <xf numFmtId="1" fontId="3" fillId="0" borderId="0" xfId="384" applyNumberFormat="1" applyFont="1" applyFill="1" applyAlignment="1">
      <alignment vertical="center" wrapText="1"/>
    </xf>
    <xf numFmtId="1" fontId="6" fillId="0" borderId="0" xfId="384" applyNumberFormat="1" applyFont="1" applyFill="1" applyAlignment="1">
      <alignment horizontal="right" vertical="center"/>
    </xf>
    <xf numFmtId="1" fontId="13" fillId="0" borderId="0" xfId="384" applyNumberFormat="1" applyFont="1" applyFill="1" applyAlignment="1">
      <alignment horizontal="right" vertical="center"/>
    </xf>
    <xf numFmtId="1" fontId="6" fillId="0" borderId="0" xfId="384" applyNumberFormat="1" applyFont="1" applyFill="1" applyAlignment="1">
      <alignment horizontal="center" vertical="center" wrapText="1"/>
    </xf>
    <xf numFmtId="1" fontId="6" fillId="0" borderId="0" xfId="384" quotePrefix="1" applyNumberFormat="1" applyFont="1" applyFill="1" applyAlignment="1">
      <alignment vertical="center" wrapText="1"/>
    </xf>
    <xf numFmtId="1" fontId="6" fillId="0" borderId="0" xfId="384" applyNumberFormat="1" applyFont="1" applyFill="1" applyAlignment="1">
      <alignment vertical="center" wrapText="1"/>
    </xf>
    <xf numFmtId="1" fontId="13" fillId="0" borderId="0" xfId="384" applyNumberFormat="1" applyFont="1" applyFill="1" applyAlignment="1">
      <alignment horizontal="center" vertical="center"/>
    </xf>
    <xf numFmtId="1" fontId="13" fillId="0" borderId="0" xfId="384" applyNumberFormat="1" applyFont="1" applyFill="1" applyAlignment="1">
      <alignment vertical="center" wrapText="1"/>
    </xf>
    <xf numFmtId="1" fontId="13" fillId="0" borderId="0" xfId="384" applyNumberFormat="1" applyFont="1" applyFill="1" applyAlignment="1">
      <alignment horizontal="center" vertical="center" wrapText="1"/>
    </xf>
    <xf numFmtId="1" fontId="19" fillId="0" borderId="0" xfId="384" applyNumberFormat="1" applyFont="1" applyFill="1" applyAlignment="1">
      <alignment horizontal="right" vertical="center"/>
    </xf>
    <xf numFmtId="1" fontId="16" fillId="0" borderId="0" xfId="384" applyNumberFormat="1" applyFont="1" applyFill="1" applyAlignment="1">
      <alignment vertical="center"/>
    </xf>
    <xf numFmtId="0" fontId="0" fillId="0" borderId="0" xfId="0" applyAlignment="1"/>
    <xf numFmtId="1" fontId="3" fillId="0" borderId="0" xfId="384" applyNumberFormat="1" applyFont="1" applyFill="1" applyAlignment="1">
      <alignment vertical="center"/>
    </xf>
    <xf numFmtId="0" fontId="6" fillId="0" borderId="0" xfId="0" applyFont="1" applyAlignment="1"/>
    <xf numFmtId="1" fontId="4" fillId="0" borderId="0" xfId="384" applyNumberFormat="1" applyFont="1" applyFill="1" applyAlignment="1">
      <alignment horizontal="center" vertical="center" wrapText="1"/>
    </xf>
    <xf numFmtId="3" fontId="6" fillId="0" borderId="1" xfId="384" quotePrefix="1" applyNumberFormat="1" applyFont="1" applyFill="1" applyBorder="1" applyAlignment="1">
      <alignment horizontal="center" vertical="center" wrapText="1"/>
    </xf>
    <xf numFmtId="1" fontId="3" fillId="0" borderId="20" xfId="384"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6" fillId="0" borderId="1" xfId="0" applyFont="1" applyBorder="1" applyAlignment="1">
      <alignment horizontal="center" vertical="center"/>
    </xf>
    <xf numFmtId="0" fontId="3" fillId="0" borderId="1" xfId="0" applyFont="1" applyBorder="1" applyAlignment="1">
      <alignment vertical="center"/>
    </xf>
    <xf numFmtId="0" fontId="6"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3" fillId="0" borderId="0" xfId="0" applyFont="1"/>
    <xf numFmtId="0" fontId="6" fillId="0" borderId="0" xfId="0" applyFont="1"/>
    <xf numFmtId="0" fontId="3" fillId="0" borderId="1" xfId="0" applyFont="1" applyBorder="1" applyAlignment="1">
      <alignment horizontal="center"/>
    </xf>
    <xf numFmtId="0" fontId="6" fillId="0" borderId="1" xfId="0" applyFont="1" applyBorder="1"/>
    <xf numFmtId="0" fontId="3" fillId="0" borderId="1" xfId="0" applyFont="1" applyBorder="1"/>
    <xf numFmtId="0" fontId="6" fillId="0" borderId="0" xfId="0" applyFont="1" applyAlignment="1">
      <alignment horizontal="right"/>
    </xf>
    <xf numFmtId="0" fontId="5" fillId="0" borderId="1" xfId="0" quotePrefix="1" applyFont="1" applyBorder="1" applyAlignment="1">
      <alignment vertical="center"/>
    </xf>
    <xf numFmtId="0" fontId="4" fillId="0" borderId="1" xfId="0" quotePrefix="1" applyFont="1" applyBorder="1" applyAlignment="1">
      <alignment vertical="center"/>
    </xf>
    <xf numFmtId="0" fontId="6" fillId="0" borderId="1" xfId="0" quotePrefix="1" applyFont="1" applyBorder="1" applyAlignment="1">
      <alignment vertical="center"/>
    </xf>
    <xf numFmtId="187" fontId="6" fillId="0" borderId="0" xfId="94" applyNumberFormat="1" applyFont="1" applyFill="1" applyAlignment="1">
      <alignment vertical="center"/>
    </xf>
    <xf numFmtId="176" fontId="6" fillId="0" borderId="0" xfId="94" applyNumberFormat="1" applyFont="1" applyFill="1" applyAlignment="1">
      <alignment horizontal="center" vertical="center" wrapText="1"/>
    </xf>
    <xf numFmtId="170" fontId="4" fillId="0" borderId="1" xfId="141" applyFont="1" applyFill="1" applyBorder="1" applyAlignment="1">
      <alignment vertical="center" wrapText="1"/>
    </xf>
    <xf numFmtId="187" fontId="47" fillId="0" borderId="1" xfId="94" quotePrefix="1" applyNumberFormat="1" applyFont="1" applyFill="1" applyBorder="1" applyAlignment="1">
      <alignment horizontal="left" vertical="center" wrapText="1"/>
    </xf>
    <xf numFmtId="187" fontId="12" fillId="0" borderId="1" xfId="94" applyNumberFormat="1" applyFont="1" applyFill="1" applyBorder="1" applyAlignment="1">
      <alignment vertical="center" wrapText="1"/>
    </xf>
    <xf numFmtId="187" fontId="47" fillId="0" borderId="1" xfId="94" applyNumberFormat="1" applyFont="1" applyFill="1" applyBorder="1" applyAlignment="1">
      <alignment horizontal="left" vertical="center" wrapText="1"/>
    </xf>
    <xf numFmtId="0" fontId="6" fillId="0" borderId="1" xfId="0" applyFont="1" applyFill="1" applyBorder="1" applyAlignment="1">
      <alignment vertical="center" wrapText="1"/>
    </xf>
    <xf numFmtId="170" fontId="6" fillId="0" borderId="1" xfId="94" applyNumberFormat="1" applyFont="1" applyFill="1" applyBorder="1" applyAlignment="1">
      <alignment horizontal="center" vertical="center"/>
    </xf>
    <xf numFmtId="187" fontId="6" fillId="0" borderId="1" xfId="94" applyNumberFormat="1" applyFont="1" applyFill="1" applyBorder="1" applyAlignment="1">
      <alignment vertical="center"/>
    </xf>
    <xf numFmtId="187" fontId="6" fillId="0" borderId="1" xfId="94" applyNumberFormat="1" applyFont="1" applyFill="1" applyBorder="1" applyAlignment="1">
      <alignment horizontal="center" vertical="center"/>
    </xf>
    <xf numFmtId="170" fontId="6" fillId="0" borderId="1" xfId="94"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wrapText="1"/>
    </xf>
    <xf numFmtId="0" fontId="3" fillId="0" borderId="0" xfId="0" applyFont="1" applyFill="1" applyBorder="1" applyAlignment="1">
      <alignment vertical="center" wrapText="1"/>
    </xf>
    <xf numFmtId="4" fontId="6" fillId="0" borderId="0" xfId="0" applyNumberFormat="1" applyFont="1" applyFill="1" applyBorder="1" applyAlignment="1">
      <alignment vertical="center" wrapText="1"/>
    </xf>
    <xf numFmtId="0" fontId="3" fillId="0" borderId="17" xfId="0" applyFont="1" applyFill="1" applyBorder="1" applyAlignment="1">
      <alignment vertical="center" wrapText="1"/>
    </xf>
    <xf numFmtId="4" fontId="4" fillId="0" borderId="0" xfId="0" applyNumberFormat="1" applyFont="1" applyFill="1" applyBorder="1" applyAlignment="1">
      <alignment vertical="center" wrapText="1"/>
    </xf>
    <xf numFmtId="0" fontId="5" fillId="0" borderId="0" xfId="0" applyFont="1" applyFill="1" applyBorder="1" applyAlignment="1">
      <alignment vertical="center" wrapText="1"/>
    </xf>
    <xf numFmtId="4" fontId="6" fillId="0" borderId="1" xfId="0" applyNumberFormat="1" applyFont="1" applyFill="1" applyBorder="1" applyAlignment="1">
      <alignment vertical="center" wrapText="1"/>
    </xf>
    <xf numFmtId="0" fontId="4" fillId="0" borderId="0" xfId="0" applyFont="1" applyFill="1" applyBorder="1" applyAlignment="1">
      <alignment vertical="center" wrapText="1"/>
    </xf>
    <xf numFmtId="186" fontId="6" fillId="0"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1" fontId="6" fillId="0" borderId="1" xfId="0" applyNumberFormat="1" applyFont="1" applyFill="1" applyBorder="1" applyAlignment="1">
      <alignment vertical="center" wrapText="1"/>
    </xf>
    <xf numFmtId="2" fontId="6" fillId="0" borderId="1" xfId="0" applyNumberFormat="1" applyFont="1" applyFill="1" applyBorder="1" applyAlignment="1">
      <alignment vertical="center" wrapText="1"/>
    </xf>
    <xf numFmtId="191" fontId="6"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vertical="center"/>
    </xf>
    <xf numFmtId="3" fontId="3" fillId="0" borderId="1" xfId="0" applyNumberFormat="1" applyFont="1" applyFill="1" applyBorder="1" applyAlignment="1">
      <alignment vertical="center" wrapText="1"/>
    </xf>
    <xf numFmtId="0" fontId="3" fillId="0" borderId="0" xfId="0" applyFont="1" applyFill="1" applyAlignment="1">
      <alignment vertical="center" wrapText="1"/>
    </xf>
    <xf numFmtId="0" fontId="6" fillId="0" borderId="0" xfId="0" applyFont="1" applyFill="1" applyAlignment="1">
      <alignment horizontal="center" vertical="center"/>
    </xf>
    <xf numFmtId="2" fontId="6" fillId="0" borderId="1" xfId="0" applyNumberFormat="1" applyFont="1" applyFill="1" applyBorder="1" applyAlignment="1">
      <alignment horizontal="center" vertical="center"/>
    </xf>
    <xf numFmtId="0" fontId="47" fillId="0" borderId="1" xfId="0" quotePrefix="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0" fontId="12" fillId="0" borderId="1" xfId="0" quotePrefix="1" applyFont="1" applyFill="1" applyBorder="1" applyAlignment="1">
      <alignment vertical="center" wrapText="1"/>
    </xf>
    <xf numFmtId="3" fontId="4" fillId="0" borderId="1"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174" fontId="6" fillId="0" borderId="1" xfId="0" applyNumberFormat="1" applyFont="1" applyFill="1" applyBorder="1" applyAlignment="1">
      <alignment vertical="center"/>
    </xf>
    <xf numFmtId="0" fontId="119" fillId="0" borderId="0" xfId="0" applyFont="1" applyFill="1" applyAlignment="1">
      <alignment vertical="center"/>
    </xf>
    <xf numFmtId="4" fontId="6" fillId="0" borderId="1" xfId="0" applyNumberFormat="1" applyFont="1" applyFill="1" applyBorder="1" applyAlignment="1">
      <alignment vertical="center"/>
    </xf>
    <xf numFmtId="0" fontId="47" fillId="0" borderId="1" xfId="0" applyFont="1" applyFill="1" applyBorder="1" applyAlignment="1">
      <alignment vertical="center"/>
    </xf>
    <xf numFmtId="174" fontId="47" fillId="0" borderId="1" xfId="0" applyNumberFormat="1" applyFont="1" applyFill="1" applyBorder="1" applyAlignment="1">
      <alignment vertical="center"/>
    </xf>
    <xf numFmtId="221" fontId="6" fillId="0" borderId="1" xfId="0" applyNumberFormat="1" applyFont="1" applyFill="1" applyBorder="1" applyAlignment="1">
      <alignment vertical="center" wrapText="1"/>
    </xf>
    <xf numFmtId="220" fontId="6" fillId="0" borderId="1" xfId="0" applyNumberFormat="1" applyFont="1" applyFill="1" applyBorder="1" applyAlignment="1">
      <alignment vertical="center" wrapText="1"/>
    </xf>
    <xf numFmtId="170" fontId="6" fillId="0" borderId="1" xfId="94" applyFont="1" applyFill="1" applyBorder="1" applyAlignment="1">
      <alignment vertical="center" wrapText="1"/>
    </xf>
    <xf numFmtId="170" fontId="6" fillId="0" borderId="1" xfId="94" applyFont="1" applyFill="1" applyBorder="1" applyAlignment="1">
      <alignment horizontal="right" vertical="center" wrapText="1"/>
    </xf>
    <xf numFmtId="170" fontId="47" fillId="0" borderId="1" xfId="94" applyFont="1" applyFill="1" applyBorder="1" applyAlignment="1">
      <alignment horizontal="right" vertical="center"/>
    </xf>
    <xf numFmtId="0" fontId="12" fillId="0" borderId="1" xfId="0" applyFont="1" applyFill="1" applyBorder="1" applyAlignment="1">
      <alignment vertical="center" wrapText="1"/>
    </xf>
    <xf numFmtId="174" fontId="6" fillId="0" borderId="1" xfId="0" applyNumberFormat="1" applyFont="1" applyFill="1" applyBorder="1" applyAlignment="1">
      <alignment vertical="center" wrapText="1"/>
    </xf>
    <xf numFmtId="174" fontId="4" fillId="0" borderId="1" xfId="0" applyNumberFormat="1" applyFont="1" applyFill="1" applyBorder="1" applyAlignment="1">
      <alignment vertical="center" wrapText="1"/>
    </xf>
    <xf numFmtId="174" fontId="6" fillId="0" borderId="1" xfId="0" applyNumberFormat="1" applyFont="1" applyFill="1" applyBorder="1" applyAlignment="1">
      <alignment horizontal="center" vertical="center"/>
    </xf>
    <xf numFmtId="170" fontId="6" fillId="0" borderId="1" xfId="141" applyFont="1" applyFill="1" applyBorder="1" applyAlignment="1">
      <alignment vertical="center" wrapText="1"/>
    </xf>
    <xf numFmtId="3" fontId="3" fillId="0" borderId="1" xfId="0" applyNumberFormat="1" applyFont="1" applyFill="1" applyBorder="1" applyAlignment="1">
      <alignment horizontal="center" vertical="center" wrapText="1"/>
    </xf>
    <xf numFmtId="176" fontId="47" fillId="0" borderId="1" xfId="94" applyNumberFormat="1" applyFont="1" applyFill="1" applyBorder="1" applyAlignment="1">
      <alignment horizontal="right" vertical="center" wrapText="1"/>
    </xf>
    <xf numFmtId="187" fontId="8" fillId="0" borderId="1" xfId="94" quotePrefix="1" applyNumberFormat="1" applyFont="1" applyFill="1" applyBorder="1" applyAlignment="1">
      <alignment horizontal="right" vertical="center" wrapText="1"/>
    </xf>
    <xf numFmtId="187" fontId="47" fillId="0" borderId="1" xfId="94" applyNumberFormat="1" applyFont="1" applyFill="1" applyBorder="1" applyAlignment="1">
      <alignment horizontal="right" vertical="center" wrapText="1"/>
    </xf>
    <xf numFmtId="187" fontId="8" fillId="0" borderId="1" xfId="94" applyNumberFormat="1" applyFont="1" applyFill="1" applyBorder="1" applyAlignment="1">
      <alignment horizontal="right" vertical="center" wrapText="1"/>
    </xf>
    <xf numFmtId="187" fontId="47" fillId="0" borderId="1" xfId="94" quotePrefix="1" applyNumberFormat="1" applyFont="1" applyFill="1" applyBorder="1" applyAlignment="1">
      <alignment horizontal="center" vertical="center" wrapText="1"/>
    </xf>
    <xf numFmtId="187" fontId="47" fillId="0" borderId="1" xfId="94" applyNumberFormat="1" applyFont="1" applyFill="1" applyBorder="1" applyAlignment="1">
      <alignment vertical="center"/>
    </xf>
    <xf numFmtId="187" fontId="47" fillId="0" borderId="1" xfId="94" applyNumberFormat="1" applyFont="1" applyFill="1" applyBorder="1" applyAlignment="1">
      <alignment horizontal="right" vertical="center"/>
    </xf>
    <xf numFmtId="187" fontId="8" fillId="0" borderId="1" xfId="172" applyNumberFormat="1" applyFont="1" applyFill="1" applyBorder="1" applyAlignment="1">
      <alignment vertical="center"/>
    </xf>
    <xf numFmtId="174" fontId="47" fillId="0" borderId="1" xfId="302" applyNumberFormat="1" applyFont="1" applyFill="1" applyBorder="1" applyAlignment="1">
      <alignment horizontal="right" vertical="center"/>
    </xf>
    <xf numFmtId="0" fontId="47" fillId="0" borderId="1" xfId="312" applyFont="1" applyFill="1" applyBorder="1" applyAlignment="1">
      <alignment vertical="center"/>
    </xf>
    <xf numFmtId="0" fontId="119" fillId="0" borderId="1" xfId="312" applyFont="1" applyFill="1" applyBorder="1" applyAlignment="1">
      <alignment vertical="center"/>
    </xf>
    <xf numFmtId="1" fontId="47" fillId="0" borderId="1" xfId="302" applyNumberFormat="1" applyFont="1" applyFill="1" applyBorder="1" applyAlignment="1">
      <alignment horizontal="right" vertical="center"/>
    </xf>
    <xf numFmtId="0" fontId="47" fillId="0" borderId="1" xfId="352" applyFont="1" applyFill="1" applyBorder="1" applyAlignment="1">
      <alignment vertical="center"/>
    </xf>
    <xf numFmtId="0" fontId="8" fillId="0" borderId="1" xfId="302" applyFont="1" applyFill="1" applyBorder="1" applyAlignment="1">
      <alignment horizontal="left" vertical="center" wrapText="1"/>
    </xf>
    <xf numFmtId="187" fontId="47" fillId="0" borderId="1" xfId="132" applyNumberFormat="1" applyFont="1" applyFill="1" applyBorder="1" applyAlignment="1">
      <alignment horizontal="center" vertical="center" wrapText="1"/>
    </xf>
    <xf numFmtId="0" fontId="47" fillId="0" borderId="1" xfId="302" applyFont="1" applyFill="1" applyBorder="1" applyAlignment="1">
      <alignment horizontal="center" vertical="center"/>
    </xf>
    <xf numFmtId="0" fontId="47" fillId="0" borderId="1" xfId="302" quotePrefix="1" applyFont="1" applyFill="1" applyBorder="1" applyAlignment="1">
      <alignment horizontal="left" vertical="center" wrapText="1"/>
    </xf>
    <xf numFmtId="0" fontId="54" fillId="0" borderId="1" xfId="302" applyFont="1" applyFill="1" applyBorder="1" applyAlignment="1">
      <alignment horizontal="left" vertical="center" wrapText="1"/>
    </xf>
    <xf numFmtId="0" fontId="47" fillId="0" borderId="1" xfId="302" quotePrefix="1" applyFont="1" applyFill="1" applyBorder="1" applyAlignment="1">
      <alignment horizontal="center" vertical="center" wrapText="1"/>
    </xf>
    <xf numFmtId="0" fontId="47" fillId="0" borderId="1" xfId="302" applyFont="1" applyFill="1" applyBorder="1" applyAlignment="1">
      <alignment horizontal="left" vertical="center" wrapText="1"/>
    </xf>
    <xf numFmtId="0" fontId="6" fillId="0" borderId="1" xfId="370" applyFont="1" applyFill="1" applyBorder="1" applyAlignment="1">
      <alignment horizontal="right" vertical="center" wrapText="1"/>
    </xf>
    <xf numFmtId="3" fontId="47" fillId="0" borderId="1" xfId="302" applyNumberFormat="1" applyFont="1" applyFill="1" applyBorder="1" applyAlignment="1">
      <alignment vertical="center"/>
    </xf>
    <xf numFmtId="4" fontId="47" fillId="0" borderId="1" xfId="185" applyNumberFormat="1" applyFont="1" applyFill="1" applyBorder="1" applyAlignment="1">
      <alignment horizontal="right" vertical="center"/>
    </xf>
    <xf numFmtId="3" fontId="47" fillId="0" borderId="1" xfId="302" applyNumberFormat="1" applyFont="1" applyFill="1" applyBorder="1" applyAlignment="1">
      <alignment horizontal="right" vertical="center"/>
    </xf>
    <xf numFmtId="2" fontId="47" fillId="0" borderId="1" xfId="302" applyNumberFormat="1" applyFont="1" applyFill="1" applyBorder="1" applyAlignment="1">
      <alignment horizontal="right" vertical="center"/>
    </xf>
    <xf numFmtId="0" fontId="47" fillId="0" borderId="1" xfId="302" applyFont="1" applyFill="1" applyBorder="1" applyAlignment="1">
      <alignment vertical="center"/>
    </xf>
    <xf numFmtId="187" fontId="47" fillId="0" borderId="1" xfId="132" applyNumberFormat="1" applyFont="1" applyFill="1" applyBorder="1" applyAlignment="1">
      <alignment vertical="center" wrapText="1"/>
    </xf>
    <xf numFmtId="0" fontId="47" fillId="0" borderId="1" xfId="302" applyFont="1" applyFill="1" applyBorder="1" applyAlignment="1">
      <alignment horizontal="right" vertical="center"/>
    </xf>
    <xf numFmtId="0" fontId="8" fillId="0" borderId="1" xfId="302" applyFont="1" applyFill="1" applyBorder="1" applyAlignment="1">
      <alignment horizontal="right" vertical="center"/>
    </xf>
    <xf numFmtId="0" fontId="6" fillId="0" borderId="1" xfId="301" quotePrefix="1" applyFont="1" applyFill="1" applyBorder="1" applyAlignment="1">
      <alignment vertical="center" wrapText="1"/>
    </xf>
    <xf numFmtId="0" fontId="6" fillId="0" borderId="1" xfId="301" quotePrefix="1" applyFont="1" applyFill="1" applyBorder="1" applyAlignment="1">
      <alignment horizontal="center" vertical="center" wrapText="1"/>
    </xf>
    <xf numFmtId="187" fontId="3" fillId="0" borderId="1" xfId="94" applyNumberFormat="1" applyFont="1" applyFill="1" applyBorder="1" applyAlignment="1">
      <alignment horizontal="center" vertical="center" wrapText="1"/>
    </xf>
    <xf numFmtId="0" fontId="8" fillId="0" borderId="1" xfId="0" applyFont="1" applyFill="1" applyBorder="1" applyAlignment="1">
      <alignment vertical="center" wrapText="1"/>
    </xf>
    <xf numFmtId="176" fontId="47" fillId="0" borderId="1" xfId="94"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87" fontId="8" fillId="0" borderId="1" xfId="94" applyNumberFormat="1" applyFont="1" applyFill="1" applyBorder="1" applyAlignment="1">
      <alignment vertical="center"/>
    </xf>
    <xf numFmtId="0" fontId="47" fillId="0" borderId="1" xfId="0" applyFont="1" applyFill="1" applyBorder="1" applyAlignment="1">
      <alignment horizontal="center" vertical="center"/>
    </xf>
    <xf numFmtId="0" fontId="54" fillId="0" borderId="1" xfId="0" applyFont="1" applyFill="1" applyBorder="1" applyAlignment="1">
      <alignment horizontal="left" vertical="center" wrapText="1"/>
    </xf>
    <xf numFmtId="170" fontId="54" fillId="0" borderId="1" xfId="94" applyNumberFormat="1" applyFont="1" applyFill="1" applyBorder="1" applyAlignment="1">
      <alignment horizontal="right" vertical="center"/>
    </xf>
    <xf numFmtId="187" fontId="47" fillId="0" borderId="1" xfId="94" applyNumberFormat="1" applyFont="1" applyFill="1" applyBorder="1" applyAlignment="1">
      <alignment horizontal="center" vertical="center"/>
    </xf>
    <xf numFmtId="0" fontId="54" fillId="0" borderId="1" xfId="0" applyFont="1" applyFill="1" applyBorder="1" applyAlignment="1">
      <alignment horizontal="center" vertical="center"/>
    </xf>
    <xf numFmtId="0" fontId="54" fillId="0" borderId="1" xfId="0" applyFont="1" applyFill="1" applyBorder="1" applyAlignment="1">
      <alignment vertical="center" wrapText="1"/>
    </xf>
    <xf numFmtId="187" fontId="54" fillId="0" borderId="1" xfId="94" applyNumberFormat="1" applyFont="1" applyFill="1" applyBorder="1" applyAlignment="1">
      <alignment vertical="center"/>
    </xf>
    <xf numFmtId="0" fontId="47" fillId="0" borderId="1" xfId="0" quotePrefix="1" applyFont="1" applyFill="1" applyBorder="1" applyAlignment="1">
      <alignment vertical="center" wrapText="1"/>
    </xf>
    <xf numFmtId="170" fontId="47" fillId="0" borderId="1" xfId="94" applyNumberFormat="1" applyFont="1" applyFill="1" applyBorder="1" applyAlignment="1">
      <alignment vertical="center"/>
    </xf>
    <xf numFmtId="170" fontId="47" fillId="0" borderId="1" xfId="132" applyNumberFormat="1" applyFont="1" applyFill="1" applyBorder="1" applyAlignment="1">
      <alignment horizontal="right" vertical="center" wrapText="1"/>
    </xf>
    <xf numFmtId="187" fontId="47" fillId="0" borderId="1" xfId="94" quotePrefix="1" applyNumberFormat="1" applyFont="1" applyFill="1" applyBorder="1" applyAlignment="1">
      <alignment horizontal="right" vertical="center"/>
    </xf>
    <xf numFmtId="170" fontId="47" fillId="0" borderId="1" xfId="94" applyNumberFormat="1" applyFont="1" applyFill="1" applyBorder="1" applyAlignment="1">
      <alignment horizontal="right" vertical="center"/>
    </xf>
    <xf numFmtId="0" fontId="47" fillId="0" borderId="1" xfId="0" applyFont="1" applyFill="1" applyBorder="1" applyAlignment="1">
      <alignment vertical="center" wrapText="1"/>
    </xf>
    <xf numFmtId="0" fontId="8" fillId="0" borderId="1" xfId="343" applyFont="1" applyFill="1" applyBorder="1" applyAlignment="1">
      <alignment horizontal="center" vertical="center"/>
    </xf>
    <xf numFmtId="0" fontId="8" fillId="0" borderId="1" xfId="343" applyFont="1" applyFill="1" applyBorder="1" applyAlignment="1">
      <alignment vertical="center" wrapText="1"/>
    </xf>
    <xf numFmtId="4" fontId="8" fillId="0" borderId="1" xfId="161" applyNumberFormat="1" applyFont="1" applyFill="1" applyBorder="1" applyAlignment="1">
      <alignment horizontal="center" vertical="center"/>
    </xf>
    <xf numFmtId="0" fontId="47" fillId="0" borderId="1" xfId="301" quotePrefix="1" applyFont="1" applyFill="1" applyBorder="1" applyAlignment="1">
      <alignment vertical="center" wrapText="1"/>
    </xf>
    <xf numFmtId="0" fontId="8" fillId="0" borderId="1" xfId="0" quotePrefix="1" applyFont="1" applyFill="1" applyBorder="1" applyAlignment="1">
      <alignment vertical="center" wrapText="1"/>
    </xf>
    <xf numFmtId="0" fontId="47" fillId="0" borderId="1" xfId="0" quotePrefix="1" applyFont="1" applyFill="1" applyBorder="1" applyAlignment="1">
      <alignment horizontal="center" vertical="center" wrapText="1"/>
    </xf>
    <xf numFmtId="187" fontId="8" fillId="0" borderId="1" xfId="109" applyNumberFormat="1" applyFont="1" applyFill="1" applyBorder="1" applyAlignment="1">
      <alignment vertical="center"/>
    </xf>
    <xf numFmtId="0" fontId="8" fillId="0" borderId="1" xfId="301" quotePrefix="1" applyFont="1" applyFill="1" applyBorder="1" applyAlignment="1">
      <alignment horizontal="center" vertical="center" wrapText="1"/>
    </xf>
    <xf numFmtId="0" fontId="8" fillId="0" borderId="1" xfId="301" quotePrefix="1" applyFont="1" applyFill="1" applyBorder="1" applyAlignment="1">
      <alignment vertical="center" wrapText="1"/>
    </xf>
    <xf numFmtId="0" fontId="47" fillId="0" borderId="1" xfId="301" quotePrefix="1" applyFont="1" applyFill="1" applyBorder="1" applyAlignment="1">
      <alignment horizontal="center" vertical="center" wrapText="1"/>
    </xf>
    <xf numFmtId="187" fontId="47" fillId="0" borderId="1" xfId="94" applyNumberFormat="1" applyFont="1" applyFill="1" applyBorder="1" applyAlignment="1">
      <alignment horizontal="center" vertical="center" wrapText="1"/>
    </xf>
    <xf numFmtId="187" fontId="6" fillId="0" borderId="1" xfId="94" quotePrefix="1" applyNumberFormat="1" applyFont="1" applyFill="1" applyBorder="1" applyAlignment="1">
      <alignment horizontal="center" vertical="center" wrapText="1"/>
    </xf>
    <xf numFmtId="187" fontId="6" fillId="0" borderId="0" xfId="94" applyNumberFormat="1" applyFont="1" applyFill="1" applyAlignment="1">
      <alignment horizontal="center" vertical="center"/>
    </xf>
    <xf numFmtId="0" fontId="8" fillId="0" borderId="1" xfId="302" applyFont="1" applyFill="1" applyBorder="1" applyAlignment="1">
      <alignment horizontal="center" vertical="center"/>
    </xf>
    <xf numFmtId="187" fontId="14" fillId="0" borderId="1" xfId="94" applyNumberFormat="1" applyFont="1" applyFill="1" applyBorder="1" applyAlignment="1">
      <alignment vertical="center"/>
    </xf>
    <xf numFmtId="0" fontId="8" fillId="0" borderId="1" xfId="0" quotePrefix="1" applyFont="1" applyFill="1" applyBorder="1" applyAlignment="1">
      <alignment horizontal="center" vertical="center" wrapText="1"/>
    </xf>
    <xf numFmtId="0" fontId="47" fillId="0" borderId="1" xfId="302" quotePrefix="1" applyFont="1" applyFill="1" applyBorder="1" applyAlignment="1">
      <alignment horizontal="center" vertical="center"/>
    </xf>
    <xf numFmtId="170" fontId="47" fillId="0" borderId="1" xfId="94" applyNumberFormat="1" applyFont="1" applyFill="1" applyBorder="1" applyAlignment="1">
      <alignment horizontal="right" vertical="center" wrapText="1"/>
    </xf>
    <xf numFmtId="176" fontId="47" fillId="0" borderId="1" xfId="94" applyNumberFormat="1" applyFont="1" applyFill="1" applyBorder="1" applyAlignment="1">
      <alignment vertical="center" wrapText="1"/>
    </xf>
    <xf numFmtId="0" fontId="3" fillId="0" borderId="0" xfId="284" applyFont="1" applyFill="1" applyAlignment="1">
      <alignment horizontal="center" vertical="center" wrapText="1"/>
    </xf>
    <xf numFmtId="0" fontId="3" fillId="0" borderId="0" xfId="284" applyFont="1" applyFill="1" applyAlignment="1">
      <alignment vertical="center" wrapText="1"/>
    </xf>
    <xf numFmtId="0" fontId="4" fillId="0" borderId="0" xfId="284" applyFont="1" applyFill="1" applyAlignment="1">
      <alignment horizontal="center" vertical="center" wrapText="1"/>
    </xf>
    <xf numFmtId="176" fontId="3" fillId="0" borderId="0" xfId="284" applyNumberFormat="1" applyFont="1" applyFill="1" applyAlignment="1">
      <alignment vertical="center" wrapText="1"/>
    </xf>
    <xf numFmtId="0" fontId="4" fillId="0" borderId="0" xfId="284" applyFont="1" applyFill="1" applyBorder="1" applyAlignment="1">
      <alignment horizontal="right" vertical="center" wrapText="1"/>
    </xf>
    <xf numFmtId="0" fontId="3" fillId="0" borderId="0" xfId="284" applyFont="1" applyFill="1" applyBorder="1" applyAlignment="1">
      <alignment horizontal="center" vertical="center" wrapText="1"/>
    </xf>
    <xf numFmtId="0" fontId="6" fillId="0" borderId="0" xfId="284" applyFont="1" applyFill="1" applyAlignment="1">
      <alignment vertical="center" wrapText="1"/>
    </xf>
    <xf numFmtId="0" fontId="47" fillId="0" borderId="1" xfId="284" applyFont="1" applyFill="1" applyBorder="1" applyAlignment="1">
      <alignment horizontal="center" vertical="center" wrapText="1"/>
    </xf>
    <xf numFmtId="231" fontId="6" fillId="0" borderId="0" xfId="284" applyNumberFormat="1" applyFont="1" applyFill="1" applyBorder="1" applyAlignment="1">
      <alignment horizontal="center" vertical="center" wrapText="1"/>
    </xf>
    <xf numFmtId="0" fontId="6" fillId="0" borderId="0" xfId="284" applyFont="1" applyFill="1" applyAlignment="1">
      <alignment horizontal="center" vertical="center" wrapText="1"/>
    </xf>
    <xf numFmtId="0" fontId="8" fillId="0" borderId="1" xfId="284" applyFont="1" applyFill="1" applyBorder="1" applyAlignment="1">
      <alignment horizontal="left" vertical="center" wrapText="1"/>
    </xf>
    <xf numFmtId="176" fontId="8" fillId="0" borderId="1" xfId="94" applyNumberFormat="1" applyFont="1" applyFill="1" applyBorder="1" applyAlignment="1">
      <alignment horizontal="right" vertical="center" wrapText="1"/>
    </xf>
    <xf numFmtId="231" fontId="3" fillId="0" borderId="0" xfId="284" applyNumberFormat="1" applyFont="1" applyFill="1" applyBorder="1" applyAlignment="1">
      <alignment horizontal="right" vertical="center" wrapText="1"/>
    </xf>
    <xf numFmtId="176" fontId="6" fillId="0" borderId="0" xfId="284" applyNumberFormat="1" applyFont="1" applyFill="1" applyAlignment="1">
      <alignment horizontal="center" vertical="center" wrapText="1"/>
    </xf>
    <xf numFmtId="189" fontId="6" fillId="0" borderId="0" xfId="284" applyNumberFormat="1" applyFont="1" applyFill="1" applyAlignment="1">
      <alignment horizontal="center" vertical="center" wrapText="1"/>
    </xf>
    <xf numFmtId="0" fontId="8" fillId="0" borderId="1" xfId="284" applyFont="1" applyFill="1" applyBorder="1" applyAlignment="1">
      <alignment horizontal="center" vertical="center" wrapText="1"/>
    </xf>
    <xf numFmtId="231" fontId="3" fillId="0" borderId="0" xfId="330" applyNumberFormat="1" applyFont="1" applyFill="1" applyBorder="1" applyAlignment="1">
      <alignment horizontal="right" vertical="center" wrapText="1"/>
    </xf>
    <xf numFmtId="176" fontId="3" fillId="0" borderId="0" xfId="284" applyNumberFormat="1" applyFont="1" applyFill="1" applyAlignment="1">
      <alignment horizontal="center" vertical="center" wrapText="1"/>
    </xf>
    <xf numFmtId="0" fontId="47" fillId="0" borderId="1" xfId="284" applyFont="1" applyFill="1" applyBorder="1" applyAlignment="1">
      <alignment horizontal="left" vertical="center" wrapText="1"/>
    </xf>
    <xf numFmtId="231" fontId="6" fillId="0" borderId="6" xfId="94" applyNumberFormat="1" applyFont="1" applyFill="1" applyBorder="1" applyAlignment="1">
      <alignment horizontal="right" vertical="center" wrapText="1"/>
    </xf>
    <xf numFmtId="232" fontId="11" fillId="0" borderId="17" xfId="446" applyNumberFormat="1" applyFont="1" applyFill="1" applyBorder="1" applyAlignment="1">
      <alignment vertical="center" wrapText="1"/>
    </xf>
    <xf numFmtId="0" fontId="47" fillId="0" borderId="1" xfId="284" quotePrefix="1" applyFont="1" applyFill="1" applyBorder="1" applyAlignment="1">
      <alignment horizontal="left" vertical="center" wrapText="1"/>
    </xf>
    <xf numFmtId="0" fontId="6" fillId="0" borderId="0" xfId="284" applyFont="1" applyFill="1" applyBorder="1" applyAlignment="1">
      <alignment horizontal="center" vertical="center" wrapText="1"/>
    </xf>
    <xf numFmtId="170" fontId="6" fillId="0" borderId="0" xfId="94" applyFont="1" applyFill="1" applyAlignment="1">
      <alignment horizontal="center" vertical="center" wrapText="1"/>
    </xf>
    <xf numFmtId="186" fontId="6" fillId="0" borderId="0" xfId="284" applyNumberFormat="1" applyFont="1" applyFill="1" applyBorder="1" applyAlignment="1">
      <alignment horizontal="center" vertical="center" wrapText="1"/>
    </xf>
    <xf numFmtId="4" fontId="3" fillId="0" borderId="0" xfId="0" applyNumberFormat="1" applyFont="1" applyFill="1"/>
    <xf numFmtId="233" fontId="6" fillId="0" borderId="0" xfId="284" applyNumberFormat="1" applyFont="1" applyFill="1" applyAlignment="1">
      <alignment horizontal="center" vertical="center" wrapText="1"/>
    </xf>
    <xf numFmtId="3" fontId="54" fillId="0" borderId="1" xfId="384" quotePrefix="1" applyNumberFormat="1" applyFont="1" applyFill="1" applyBorder="1" applyAlignment="1">
      <alignment horizontal="left" vertical="center" wrapText="1"/>
    </xf>
    <xf numFmtId="170" fontId="3" fillId="0" borderId="0" xfId="284" applyNumberFormat="1" applyFont="1" applyFill="1" applyAlignment="1">
      <alignment horizontal="center" vertical="center" wrapText="1"/>
    </xf>
    <xf numFmtId="0" fontId="47" fillId="0" borderId="1" xfId="330" applyFont="1" applyFill="1" applyBorder="1" applyAlignment="1">
      <alignment horizontal="left" vertical="center" wrapText="1"/>
    </xf>
    <xf numFmtId="0" fontId="6" fillId="0" borderId="0" xfId="330" applyFont="1" applyFill="1" applyBorder="1" applyAlignment="1">
      <alignment vertical="center" wrapText="1"/>
    </xf>
    <xf numFmtId="231" fontId="6" fillId="0" borderId="0" xfId="284" applyNumberFormat="1" applyFont="1" applyFill="1" applyAlignment="1">
      <alignment horizontal="center" vertical="center" wrapText="1"/>
    </xf>
    <xf numFmtId="231" fontId="6" fillId="0" borderId="0" xfId="94" applyNumberFormat="1" applyFont="1" applyFill="1" applyBorder="1" applyAlignment="1">
      <alignment horizontal="center" vertical="center" wrapText="1"/>
    </xf>
    <xf numFmtId="176" fontId="47" fillId="0" borderId="1" xfId="109" applyNumberFormat="1" applyFont="1" applyFill="1" applyBorder="1" applyAlignment="1">
      <alignment horizontal="right" vertical="center" wrapText="1"/>
    </xf>
    <xf numFmtId="0" fontId="6" fillId="0" borderId="0" xfId="330" applyFont="1" applyFill="1" applyBorder="1" applyAlignment="1">
      <alignment horizontal="center" vertical="center" wrapText="1"/>
    </xf>
    <xf numFmtId="1" fontId="47" fillId="0" borderId="1" xfId="384" quotePrefix="1" applyNumberFormat="1" applyFont="1" applyFill="1" applyBorder="1" applyAlignment="1">
      <alignment horizontal="left" vertical="center" wrapText="1"/>
    </xf>
    <xf numFmtId="231" fontId="6" fillId="0" borderId="0" xfId="94" applyNumberFormat="1" applyFont="1" applyFill="1" applyBorder="1" applyAlignment="1">
      <alignment horizontal="right" vertical="center" wrapText="1"/>
    </xf>
    <xf numFmtId="0" fontId="47" fillId="0" borderId="1" xfId="278" applyFont="1" applyFill="1" applyBorder="1" applyAlignment="1">
      <alignment horizontal="left" vertical="center" wrapText="1"/>
    </xf>
    <xf numFmtId="0" fontId="8" fillId="0" borderId="1" xfId="278" applyFont="1" applyFill="1" applyBorder="1" applyAlignment="1">
      <alignment horizontal="left" vertical="center" wrapText="1"/>
    </xf>
    <xf numFmtId="1" fontId="8" fillId="0" borderId="1" xfId="384" quotePrefix="1" applyNumberFormat="1" applyFont="1" applyFill="1" applyBorder="1" applyAlignment="1">
      <alignment horizontal="left" vertical="center" wrapText="1"/>
    </xf>
    <xf numFmtId="231" fontId="3" fillId="0" borderId="0" xfId="94" applyNumberFormat="1" applyFont="1" applyFill="1" applyBorder="1" applyAlignment="1">
      <alignment horizontal="right" vertical="center" wrapText="1"/>
    </xf>
    <xf numFmtId="0" fontId="54" fillId="0" borderId="1" xfId="284" applyFont="1" applyFill="1" applyBorder="1" applyAlignment="1">
      <alignment horizontal="center" vertical="center" wrapText="1"/>
    </xf>
    <xf numFmtId="49" fontId="54" fillId="0" borderId="1" xfId="330" applyNumberFormat="1" applyFont="1" applyFill="1" applyBorder="1" applyAlignment="1">
      <alignment horizontal="left" vertical="center" wrapText="1"/>
    </xf>
    <xf numFmtId="176" fontId="54" fillId="0" borderId="1" xfId="94" applyNumberFormat="1" applyFont="1" applyFill="1" applyBorder="1" applyAlignment="1">
      <alignment horizontal="right" vertical="center" wrapText="1"/>
    </xf>
    <xf numFmtId="176" fontId="132" fillId="0" borderId="1" xfId="94" applyNumberFormat="1" applyFont="1" applyFill="1" applyBorder="1" applyAlignment="1">
      <alignment horizontal="right" vertical="center" wrapText="1"/>
    </xf>
    <xf numFmtId="231" fontId="4" fillId="0" borderId="0" xfId="94" applyNumberFormat="1" applyFont="1" applyFill="1" applyBorder="1" applyAlignment="1">
      <alignment horizontal="right" vertical="center" wrapText="1"/>
    </xf>
    <xf numFmtId="176" fontId="4" fillId="0" borderId="0" xfId="284" applyNumberFormat="1" applyFont="1" applyFill="1" applyAlignment="1">
      <alignment horizontal="center" vertical="center" wrapText="1"/>
    </xf>
    <xf numFmtId="176" fontId="54" fillId="0" borderId="1" xfId="109" applyNumberFormat="1" applyFont="1" applyFill="1" applyBorder="1" applyAlignment="1">
      <alignment horizontal="right" vertical="center" wrapText="1"/>
    </xf>
    <xf numFmtId="49" fontId="8" fillId="0" borderId="1" xfId="330" applyNumberFormat="1" applyFont="1" applyFill="1" applyBorder="1" applyAlignment="1">
      <alignment horizontal="left" vertical="center" wrapText="1"/>
    </xf>
    <xf numFmtId="0" fontId="3" fillId="0" borderId="1" xfId="284" applyFont="1" applyFill="1" applyBorder="1" applyAlignment="1">
      <alignment horizontal="center" vertical="center" wrapText="1"/>
    </xf>
    <xf numFmtId="1" fontId="3" fillId="0" borderId="1" xfId="384" quotePrefix="1" applyNumberFormat="1" applyFont="1" applyFill="1" applyBorder="1" applyAlignment="1">
      <alignment vertical="center" wrapText="1"/>
    </xf>
    <xf numFmtId="231" fontId="3" fillId="0" borderId="1" xfId="94" applyNumberFormat="1" applyFont="1" applyFill="1" applyBorder="1" applyAlignment="1">
      <alignment horizontal="right" vertical="center" wrapText="1"/>
    </xf>
    <xf numFmtId="0" fontId="6" fillId="0" borderId="1" xfId="284" applyFont="1" applyFill="1" applyBorder="1" applyAlignment="1">
      <alignment horizontal="center" vertical="center" wrapText="1"/>
    </xf>
    <xf numFmtId="1" fontId="6" fillId="0" borderId="1" xfId="384" quotePrefix="1" applyNumberFormat="1" applyFont="1" applyFill="1" applyBorder="1" applyAlignment="1">
      <alignment vertical="center" wrapText="1"/>
    </xf>
    <xf numFmtId="231" fontId="6" fillId="0" borderId="1" xfId="94" applyNumberFormat="1" applyFont="1" applyFill="1" applyBorder="1" applyAlignment="1">
      <alignment horizontal="right" vertical="center" wrapText="1"/>
    </xf>
    <xf numFmtId="0" fontId="6" fillId="0" borderId="0" xfId="284" applyFont="1" applyFill="1" applyAlignment="1">
      <alignment horizontal="left" vertical="center" wrapText="1"/>
    </xf>
    <xf numFmtId="231" fontId="6" fillId="0" borderId="0" xfId="284" applyNumberFormat="1" applyFont="1" applyFill="1" applyAlignment="1">
      <alignment vertical="center" wrapText="1"/>
    </xf>
    <xf numFmtId="0" fontId="6" fillId="0" borderId="0" xfId="284" quotePrefix="1" applyFont="1" applyFill="1" applyAlignment="1">
      <alignment horizontal="left" vertical="center" wrapText="1"/>
    </xf>
    <xf numFmtId="170" fontId="54" fillId="0" borderId="1" xfId="94" applyNumberFormat="1" applyFont="1" applyFill="1" applyBorder="1" applyAlignment="1">
      <alignment horizontal="right" vertical="center" wrapText="1"/>
    </xf>
    <xf numFmtId="170" fontId="10" fillId="0" borderId="1" xfId="94" applyNumberFormat="1" applyFont="1" applyFill="1" applyBorder="1" applyAlignment="1">
      <alignment horizontal="center" vertical="center"/>
    </xf>
    <xf numFmtId="170" fontId="8" fillId="0" borderId="1" xfId="94" applyNumberFormat="1" applyFont="1" applyFill="1" applyBorder="1" applyAlignment="1">
      <alignment horizontal="right" vertical="center" wrapText="1"/>
    </xf>
    <xf numFmtId="187" fontId="8" fillId="0" borderId="1" xfId="94" applyNumberFormat="1" applyFont="1" applyFill="1" applyBorder="1" applyAlignment="1">
      <alignment vertical="center" wrapText="1"/>
    </xf>
    <xf numFmtId="43" fontId="3" fillId="0" borderId="1" xfId="199" applyNumberFormat="1" applyFont="1" applyFill="1" applyBorder="1" applyAlignment="1">
      <alignment horizontal="right" vertical="center" wrapText="1"/>
    </xf>
    <xf numFmtId="43" fontId="6" fillId="0" borderId="1" xfId="199" applyNumberFormat="1" applyFont="1" applyFill="1" applyBorder="1" applyAlignment="1">
      <alignment horizontal="right" vertical="center" wrapText="1"/>
    </xf>
    <xf numFmtId="43" fontId="6" fillId="0" borderId="1" xfId="117" applyNumberFormat="1" applyFont="1" applyFill="1" applyBorder="1" applyAlignment="1">
      <alignment horizontal="center" vertical="center" wrapText="1"/>
    </xf>
    <xf numFmtId="4" fontId="12" fillId="0" borderId="1" xfId="371" applyNumberFormat="1" applyFont="1" applyFill="1" applyBorder="1" applyAlignment="1">
      <alignment vertical="center" wrapText="1"/>
    </xf>
    <xf numFmtId="234" fontId="3" fillId="0" borderId="1" xfId="299" applyNumberFormat="1" applyFont="1" applyFill="1" applyBorder="1" applyAlignment="1">
      <alignment vertical="center" wrapText="1"/>
    </xf>
    <xf numFmtId="234" fontId="3" fillId="0" borderId="1" xfId="314" applyNumberFormat="1" applyFont="1" applyFill="1" applyBorder="1" applyAlignment="1">
      <alignment vertical="center" wrapText="1"/>
    </xf>
    <xf numFmtId="43" fontId="6" fillId="0" borderId="1" xfId="117" applyFont="1" applyFill="1" applyBorder="1" applyAlignment="1">
      <alignment horizontal="center" vertical="center" wrapText="1"/>
    </xf>
    <xf numFmtId="43" fontId="4" fillId="0" borderId="1" xfId="117" applyNumberFormat="1" applyFont="1" applyFill="1" applyBorder="1" applyAlignment="1">
      <alignment horizontal="center" vertical="center" wrapText="1"/>
    </xf>
    <xf numFmtId="43" fontId="3" fillId="0" borderId="1" xfId="117" applyNumberFormat="1" applyFont="1" applyFill="1" applyBorder="1" applyAlignment="1">
      <alignment horizontal="center" vertical="center" wrapText="1"/>
    </xf>
    <xf numFmtId="176" fontId="8" fillId="0" borderId="1" xfId="94" applyNumberFormat="1" applyFont="1" applyFill="1" applyBorder="1" applyAlignment="1">
      <alignment vertical="center" wrapText="1"/>
    </xf>
    <xf numFmtId="170" fontId="6" fillId="0" borderId="1" xfId="597" applyNumberFormat="1" applyFont="1" applyFill="1" applyBorder="1" applyAlignment="1">
      <alignment horizontal="center" vertical="center"/>
    </xf>
    <xf numFmtId="4" fontId="6" fillId="0" borderId="0" xfId="598" applyNumberFormat="1" applyFont="1" applyFill="1" applyBorder="1" applyAlignment="1">
      <alignment horizontal="right" vertical="center" wrapText="1"/>
    </xf>
    <xf numFmtId="187" fontId="6" fillId="0" borderId="1" xfId="105" applyNumberFormat="1" applyFont="1" applyFill="1" applyBorder="1" applyAlignment="1">
      <alignment horizontal="right" vertical="center" wrapText="1"/>
    </xf>
    <xf numFmtId="187" fontId="4" fillId="0" borderId="1" xfId="105" applyNumberFormat="1" applyFont="1" applyFill="1" applyBorder="1" applyAlignment="1">
      <alignment horizontal="right" vertical="center" wrapText="1"/>
    </xf>
    <xf numFmtId="0" fontId="8" fillId="0" borderId="1" xfId="0" applyFont="1" applyFill="1" applyBorder="1" applyAlignment="1">
      <alignment vertical="center"/>
    </xf>
    <xf numFmtId="187" fontId="10" fillId="0" borderId="1" xfId="132" applyNumberFormat="1" applyFont="1" applyFill="1" applyBorder="1" applyAlignment="1">
      <alignment vertical="center" wrapText="1"/>
    </xf>
    <xf numFmtId="0" fontId="8" fillId="0" borderId="16" xfId="0" applyFont="1" applyFill="1" applyBorder="1" applyAlignment="1">
      <alignment horizontal="center" vertical="center"/>
    </xf>
    <xf numFmtId="187" fontId="54" fillId="0" borderId="1" xfId="94" applyNumberFormat="1" applyFont="1" applyFill="1" applyBorder="1" applyAlignment="1">
      <alignment horizontal="right" vertical="center" wrapText="1"/>
    </xf>
    <xf numFmtId="187" fontId="8" fillId="0" borderId="1" xfId="94"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16" fillId="0" borderId="0" xfId="94" applyNumberFormat="1" applyFont="1" applyFill="1" applyAlignment="1">
      <alignment horizontal="center" vertical="center" wrapText="1"/>
    </xf>
    <xf numFmtId="0" fontId="3" fillId="0" borderId="19" xfId="0" applyFont="1" applyFill="1" applyBorder="1" applyAlignment="1">
      <alignment horizontal="center" vertical="center" wrapText="1"/>
    </xf>
    <xf numFmtId="186" fontId="132" fillId="0" borderId="1" xfId="161" applyNumberFormat="1" applyFont="1" applyFill="1" applyBorder="1" applyAlignment="1">
      <alignment horizontal="right" vertical="center" wrapText="1"/>
    </xf>
    <xf numFmtId="174" fontId="132" fillId="0" borderId="1" xfId="312" applyNumberFormat="1" applyFont="1" applyFill="1" applyBorder="1" applyAlignment="1">
      <alignment vertical="center" wrapText="1"/>
    </xf>
    <xf numFmtId="187" fontId="8" fillId="0" borderId="1" xfId="94" applyNumberFormat="1" applyFont="1" applyFill="1" applyBorder="1" applyAlignment="1">
      <alignment horizontal="right" vertical="center"/>
    </xf>
    <xf numFmtId="43" fontId="3" fillId="0" borderId="1" xfId="117" applyNumberFormat="1" applyFont="1" applyFill="1" applyBorder="1" applyAlignment="1">
      <alignment horizontal="right" vertical="center" wrapText="1"/>
    </xf>
    <xf numFmtId="4" fontId="3" fillId="0" borderId="1" xfId="316" applyNumberFormat="1" applyFont="1" applyFill="1" applyBorder="1" applyAlignment="1">
      <alignment vertical="center" wrapText="1"/>
    </xf>
    <xf numFmtId="0" fontId="3" fillId="0" borderId="1" xfId="302" applyFont="1" applyFill="1" applyBorder="1" applyAlignment="1">
      <alignment horizontal="center" vertical="center"/>
    </xf>
    <xf numFmtId="0" fontId="3" fillId="0" borderId="1" xfId="302" applyFont="1" applyFill="1" applyBorder="1" applyAlignment="1">
      <alignment horizontal="left" vertical="center" wrapText="1"/>
    </xf>
    <xf numFmtId="0" fontId="6" fillId="0" borderId="1" xfId="302" applyFont="1" applyFill="1" applyBorder="1" applyAlignment="1">
      <alignment horizontal="center" vertical="center"/>
    </xf>
    <xf numFmtId="0" fontId="6" fillId="0" borderId="1" xfId="302" applyFont="1" applyFill="1" applyBorder="1" applyAlignment="1">
      <alignment horizontal="left" vertical="center" wrapText="1"/>
    </xf>
    <xf numFmtId="187" fontId="6" fillId="0" borderId="1" xfId="132" applyNumberFormat="1" applyFont="1" applyFill="1" applyBorder="1" applyAlignment="1">
      <alignment horizontal="center" vertical="center" wrapText="1"/>
    </xf>
    <xf numFmtId="0" fontId="6" fillId="0" borderId="1" xfId="302" quotePrefix="1" applyFont="1" applyFill="1" applyBorder="1" applyAlignment="1">
      <alignment horizontal="left" vertical="center" wrapText="1"/>
    </xf>
    <xf numFmtId="0" fontId="6" fillId="0" borderId="1" xfId="0" quotePrefix="1" applyFont="1" applyFill="1" applyBorder="1" applyAlignment="1">
      <alignment vertical="center" wrapText="1"/>
    </xf>
    <xf numFmtId="0" fontId="6" fillId="0" borderId="1" xfId="302" quotePrefix="1" applyFont="1" applyFill="1" applyBorder="1" applyAlignment="1">
      <alignment horizontal="center" vertical="center"/>
    </xf>
    <xf numFmtId="187" fontId="6" fillId="0" borderId="1" xfId="94" quotePrefix="1" applyNumberFormat="1" applyFont="1" applyFill="1" applyBorder="1" applyAlignment="1">
      <alignment horizontal="left" vertical="center" wrapText="1"/>
    </xf>
    <xf numFmtId="187" fontId="6" fillId="0" borderId="1" xfId="94" applyNumberFormat="1" applyFont="1" applyFill="1" applyBorder="1" applyAlignment="1">
      <alignment vertical="center" wrapText="1"/>
    </xf>
    <xf numFmtId="187" fontId="6" fillId="0" borderId="1" xfId="94" applyNumberFormat="1" applyFont="1" applyFill="1" applyBorder="1" applyAlignment="1">
      <alignment horizontal="left" vertical="center" wrapText="1"/>
    </xf>
    <xf numFmtId="170" fontId="47" fillId="0" borderId="1" xfId="109" applyNumberFormat="1" applyFont="1" applyFill="1" applyBorder="1" applyAlignment="1">
      <alignment horizontal="right" vertical="center" wrapText="1"/>
    </xf>
    <xf numFmtId="187" fontId="47" fillId="0" borderId="1" xfId="109" applyNumberFormat="1" applyFont="1" applyFill="1" applyBorder="1" applyAlignment="1">
      <alignment horizontal="right" vertical="center" wrapText="1"/>
    </xf>
    <xf numFmtId="0" fontId="4" fillId="0" borderId="1" xfId="0" applyFont="1" applyFill="1" applyBorder="1" applyAlignment="1">
      <alignment horizontal="center" vertical="center"/>
    </xf>
    <xf numFmtId="176" fontId="8" fillId="0" borderId="1" xfId="109" quotePrefix="1" applyNumberFormat="1" applyFont="1" applyFill="1" applyBorder="1" applyAlignment="1">
      <alignment horizontal="right" vertical="center" wrapText="1"/>
    </xf>
    <xf numFmtId="187" fontId="8" fillId="0" borderId="1" xfId="109" applyNumberFormat="1" applyFont="1" applyFill="1" applyBorder="1" applyAlignment="1">
      <alignment horizontal="right" vertical="center" wrapText="1"/>
    </xf>
    <xf numFmtId="176" fontId="47" fillId="0" borderId="1" xfId="109" quotePrefix="1" applyNumberFormat="1" applyFont="1" applyFill="1" applyBorder="1" applyAlignment="1">
      <alignment horizontal="right" vertical="center" wrapText="1"/>
    </xf>
    <xf numFmtId="0" fontId="8" fillId="0" borderId="11" xfId="0" applyFont="1" applyFill="1" applyBorder="1" applyAlignment="1">
      <alignment vertical="center"/>
    </xf>
    <xf numFmtId="49" fontId="47" fillId="0" borderId="1" xfId="304" applyNumberFormat="1" applyFont="1" applyFill="1" applyBorder="1" applyAlignment="1">
      <alignment horizontal="left" wrapText="1"/>
    </xf>
    <xf numFmtId="4" fontId="47" fillId="0" borderId="1" xfId="156" applyNumberFormat="1" applyFont="1" applyFill="1" applyBorder="1" applyAlignment="1">
      <alignment horizontal="center"/>
    </xf>
    <xf numFmtId="0" fontId="3" fillId="0" borderId="1" xfId="0" applyFont="1" applyFill="1" applyBorder="1" applyAlignment="1">
      <alignment vertical="center" wrapText="1"/>
    </xf>
    <xf numFmtId="176" fontId="47" fillId="0" borderId="1" xfId="105" applyNumberFormat="1" applyFont="1" applyFill="1" applyBorder="1" applyAlignment="1">
      <alignment horizontal="right" vertical="center" wrapText="1"/>
    </xf>
    <xf numFmtId="187" fontId="47" fillId="0" borderId="1" xfId="105" applyNumberFormat="1" applyFont="1" applyFill="1" applyBorder="1" applyAlignment="1">
      <alignment horizontal="right" vertical="center" wrapText="1"/>
    </xf>
    <xf numFmtId="187" fontId="47" fillId="0" borderId="1" xfId="105" quotePrefix="1" applyNumberFormat="1" applyFont="1" applyFill="1" applyBorder="1" applyAlignment="1">
      <alignment horizontal="right" vertical="center" wrapText="1"/>
    </xf>
    <xf numFmtId="187" fontId="54" fillId="0" borderId="1" xfId="105" applyNumberFormat="1" applyFont="1" applyFill="1" applyBorder="1" applyAlignment="1">
      <alignment horizontal="right" vertical="center" wrapText="1"/>
    </xf>
    <xf numFmtId="170" fontId="47" fillId="0" borderId="1" xfId="105" applyNumberFormat="1" applyFont="1" applyFill="1" applyBorder="1" applyAlignment="1">
      <alignment horizontal="right" vertical="center" wrapText="1"/>
    </xf>
    <xf numFmtId="187" fontId="54" fillId="0" borderId="1" xfId="109" applyNumberFormat="1" applyFont="1" applyFill="1" applyBorder="1" applyAlignment="1">
      <alignment horizontal="right" vertical="center" wrapText="1"/>
    </xf>
    <xf numFmtId="176" fontId="47" fillId="0" borderId="1" xfId="599" applyNumberFormat="1" applyFont="1" applyFill="1" applyBorder="1" applyAlignment="1">
      <alignment horizontal="right" vertical="center" wrapText="1"/>
    </xf>
    <xf numFmtId="176" fontId="47" fillId="0" borderId="1" xfId="156" applyNumberFormat="1" applyFont="1" applyFill="1" applyBorder="1" applyAlignment="1"/>
    <xf numFmtId="176" fontId="47" fillId="0" borderId="1" xfId="94" quotePrefix="1" applyNumberFormat="1" applyFont="1" applyFill="1" applyBorder="1" applyAlignment="1">
      <alignment horizontal="right" vertical="center" wrapText="1"/>
    </xf>
    <xf numFmtId="187" fontId="47" fillId="0" borderId="1" xfId="94" quotePrefix="1" applyNumberFormat="1" applyFont="1" applyFill="1" applyBorder="1" applyAlignment="1">
      <alignment horizontal="right" vertical="center" wrapText="1"/>
    </xf>
    <xf numFmtId="176" fontId="141" fillId="0" borderId="0" xfId="94" applyNumberFormat="1" applyFont="1" applyFill="1" applyAlignment="1">
      <alignment horizontal="center" vertical="center" wrapText="1"/>
    </xf>
    <xf numFmtId="43" fontId="4" fillId="0" borderId="0" xfId="0" applyNumberFormat="1" applyFont="1" applyFill="1" applyAlignment="1">
      <alignment vertical="center"/>
    </xf>
    <xf numFmtId="187" fontId="142" fillId="0" borderId="1" xfId="94" applyNumberFormat="1" applyFont="1" applyFill="1" applyBorder="1" applyAlignment="1">
      <alignment horizontal="right" vertical="center" wrapText="1"/>
    </xf>
    <xf numFmtId="4" fontId="6" fillId="0" borderId="1" xfId="598" applyNumberFormat="1" applyFont="1" applyFill="1" applyBorder="1" applyAlignment="1">
      <alignment horizontal="right" vertical="center" wrapText="1"/>
    </xf>
    <xf numFmtId="170" fontId="18" fillId="0" borderId="1" xfId="94" applyNumberFormat="1" applyFont="1" applyFill="1" applyBorder="1" applyAlignment="1">
      <alignment horizontal="right" vertical="center" wrapText="1"/>
    </xf>
    <xf numFmtId="233" fontId="8" fillId="0" borderId="1" xfId="284" applyNumberFormat="1" applyFont="1" applyFill="1" applyBorder="1" applyAlignment="1">
      <alignment horizontal="center" vertical="center" wrapText="1"/>
    </xf>
    <xf numFmtId="187" fontId="8" fillId="0" borderId="1" xfId="94"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0" fontId="47" fillId="0" borderId="1" xfId="94" applyNumberFormat="1" applyFont="1" applyFill="1" applyBorder="1" applyAlignment="1">
      <alignment horizontal="center" vertical="center" wrapText="1"/>
    </xf>
    <xf numFmtId="187" fontId="54" fillId="0" borderId="1" xfId="94" applyNumberFormat="1" applyFont="1" applyFill="1" applyBorder="1" applyAlignment="1">
      <alignment horizontal="center" vertical="center" wrapText="1"/>
    </xf>
    <xf numFmtId="187" fontId="47" fillId="0" borderId="1" xfId="105" applyNumberFormat="1" applyFont="1" applyFill="1" applyBorder="1" applyAlignment="1">
      <alignment horizontal="center" vertical="center" wrapText="1"/>
    </xf>
    <xf numFmtId="187" fontId="4" fillId="0" borderId="1" xfId="105" applyNumberFormat="1" applyFont="1" applyFill="1" applyBorder="1" applyAlignment="1">
      <alignment horizontal="center" vertical="center" wrapText="1"/>
    </xf>
    <xf numFmtId="4" fontId="6" fillId="0" borderId="0" xfId="598" applyNumberFormat="1" applyFont="1" applyFill="1" applyBorder="1" applyAlignment="1">
      <alignment horizontal="center" vertical="center" wrapText="1"/>
    </xf>
    <xf numFmtId="4" fontId="6" fillId="0" borderId="1" xfId="598" applyNumberFormat="1" applyFont="1" applyFill="1" applyBorder="1" applyAlignment="1">
      <alignment horizontal="center" vertical="center" wrapText="1"/>
    </xf>
    <xf numFmtId="176" fontId="47" fillId="0" borderId="1" xfId="105" applyNumberFormat="1" applyFont="1" applyFill="1" applyBorder="1" applyAlignment="1">
      <alignment horizontal="center" vertical="center" wrapText="1"/>
    </xf>
    <xf numFmtId="170" fontId="54" fillId="0" borderId="1" xfId="94" applyNumberFormat="1" applyFont="1" applyFill="1" applyBorder="1" applyAlignment="1">
      <alignment horizontal="center" vertical="center" wrapText="1"/>
    </xf>
    <xf numFmtId="187" fontId="54" fillId="0" borderId="1" xfId="109" applyNumberFormat="1" applyFont="1" applyFill="1" applyBorder="1" applyAlignment="1">
      <alignment horizontal="center" vertical="center" wrapText="1"/>
    </xf>
    <xf numFmtId="170" fontId="47" fillId="0" borderId="1" xfId="109" applyNumberFormat="1" applyFont="1" applyFill="1" applyBorder="1" applyAlignment="1">
      <alignment horizontal="center" vertical="center" wrapText="1"/>
    </xf>
    <xf numFmtId="187" fontId="47" fillId="0" borderId="1" xfId="109" applyNumberFormat="1" applyFont="1" applyFill="1" applyBorder="1" applyAlignment="1">
      <alignment horizontal="center" vertical="center" wrapText="1"/>
    </xf>
    <xf numFmtId="187" fontId="8" fillId="0" borderId="1" xfId="109" applyNumberFormat="1" applyFont="1" applyFill="1" applyBorder="1" applyAlignment="1">
      <alignment horizontal="center" vertical="center" wrapText="1"/>
    </xf>
    <xf numFmtId="187" fontId="8" fillId="0" borderId="1" xfId="94" quotePrefix="1" applyNumberFormat="1" applyFont="1" applyFill="1" applyBorder="1" applyAlignment="1">
      <alignment horizontal="center" vertical="center" wrapText="1"/>
    </xf>
    <xf numFmtId="170" fontId="12" fillId="0" borderId="1" xfId="94" applyNumberFormat="1" applyFont="1" applyFill="1" applyBorder="1" applyAlignment="1">
      <alignment horizontal="right" vertical="center" wrapText="1"/>
    </xf>
    <xf numFmtId="170" fontId="12" fillId="0" borderId="1" xfId="94" applyNumberFormat="1" applyFont="1" applyFill="1" applyBorder="1" applyAlignment="1">
      <alignment vertical="center"/>
    </xf>
    <xf numFmtId="43" fontId="8" fillId="0" borderId="1" xfId="284"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xf>
    <xf numFmtId="187" fontId="54" fillId="0" borderId="1" xfId="94" applyNumberFormat="1" applyFont="1" applyFill="1" applyBorder="1" applyAlignment="1">
      <alignment horizontal="center" vertical="center" wrapText="1"/>
    </xf>
    <xf numFmtId="0" fontId="16" fillId="0" borderId="0" xfId="0" applyFont="1" applyFill="1" applyAlignment="1">
      <alignment horizontal="center" vertical="center"/>
    </xf>
    <xf numFmtId="187" fontId="8" fillId="0" borderId="1" xfId="94"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2" xfId="0" applyFont="1" applyFill="1" applyBorder="1" applyAlignment="1">
      <alignment horizontal="center" vertical="center"/>
    </xf>
    <xf numFmtId="0" fontId="140" fillId="0" borderId="0" xfId="284" applyFont="1" applyFill="1" applyAlignment="1">
      <alignment horizontal="center" vertical="center" wrapText="1"/>
    </xf>
    <xf numFmtId="0" fontId="4" fillId="0" borderId="0" xfId="284" applyFont="1" applyFill="1" applyAlignment="1">
      <alignment horizontal="center" vertical="center" wrapText="1"/>
    </xf>
    <xf numFmtId="0" fontId="4" fillId="0" borderId="2" xfId="284" applyFont="1" applyFill="1" applyBorder="1" applyAlignment="1">
      <alignment horizontal="right" vertical="center" wrapText="1"/>
    </xf>
    <xf numFmtId="0" fontId="8" fillId="0" borderId="19" xfId="284" applyFont="1" applyFill="1" applyBorder="1" applyAlignment="1">
      <alignment horizontal="center" vertical="center" wrapText="1"/>
    </xf>
    <xf numFmtId="0" fontId="8" fillId="0" borderId="6" xfId="284" applyFont="1" applyFill="1" applyBorder="1" applyAlignment="1">
      <alignment horizontal="center" vertical="center" wrapText="1"/>
    </xf>
    <xf numFmtId="0" fontId="8" fillId="0" borderId="23" xfId="284" applyFont="1" applyFill="1" applyBorder="1" applyAlignment="1">
      <alignment horizontal="center" vertical="center" wrapText="1"/>
    </xf>
    <xf numFmtId="0" fontId="8" fillId="0" borderId="25" xfId="284" applyFont="1" applyFill="1" applyBorder="1" applyAlignment="1">
      <alignment horizontal="center" vertical="center" wrapText="1"/>
    </xf>
    <xf numFmtId="0" fontId="8" fillId="0" borderId="26" xfId="284" applyFont="1" applyFill="1" applyBorder="1" applyAlignment="1">
      <alignment horizontal="center" vertical="center" wrapText="1"/>
    </xf>
    <xf numFmtId="0" fontId="8" fillId="0" borderId="0" xfId="284" applyFont="1" applyFill="1" applyBorder="1" applyAlignment="1">
      <alignment horizontal="center" vertical="center" wrapText="1"/>
    </xf>
    <xf numFmtId="0" fontId="8" fillId="0" borderId="27" xfId="284" applyFont="1" applyFill="1" applyBorder="1" applyAlignment="1">
      <alignment horizontal="center" vertical="center" wrapText="1"/>
    </xf>
    <xf numFmtId="0" fontId="8" fillId="0" borderId="2" xfId="284" applyFont="1" applyFill="1" applyBorder="1" applyAlignment="1">
      <alignment horizontal="center" vertical="center" wrapText="1"/>
    </xf>
    <xf numFmtId="0" fontId="8" fillId="0" borderId="28" xfId="284" applyFont="1" applyFill="1" applyBorder="1" applyAlignment="1">
      <alignment horizontal="center" vertical="center" wrapText="1"/>
    </xf>
    <xf numFmtId="0" fontId="8" fillId="0" borderId="1" xfId="284" applyFont="1" applyFill="1" applyBorder="1" applyAlignment="1">
      <alignment horizontal="center" vertical="center" wrapText="1"/>
    </xf>
    <xf numFmtId="0" fontId="6" fillId="0" borderId="0" xfId="284" applyFont="1" applyFill="1" applyAlignment="1">
      <alignment horizontal="left" vertical="center" wrapText="1"/>
    </xf>
    <xf numFmtId="0" fontId="6" fillId="0" borderId="0" xfId="284" quotePrefix="1" applyFont="1" applyFill="1" applyAlignment="1">
      <alignment horizontal="left" vertical="center" wrapText="1"/>
    </xf>
    <xf numFmtId="1" fontId="21" fillId="0" borderId="0" xfId="384" applyNumberFormat="1" applyFont="1" applyFill="1" applyAlignment="1">
      <alignment horizontal="left" vertical="center" wrapText="1"/>
    </xf>
    <xf numFmtId="1" fontId="12" fillId="0" borderId="0" xfId="384" applyNumberFormat="1" applyFont="1" applyFill="1" applyAlignment="1">
      <alignment horizontal="left" vertical="center" wrapText="1"/>
    </xf>
    <xf numFmtId="3" fontId="12" fillId="0" borderId="1" xfId="384" applyNumberFormat="1" applyFont="1" applyFill="1" applyBorder="1" applyAlignment="1">
      <alignment horizontal="center" vertical="center" wrapText="1"/>
    </xf>
    <xf numFmtId="0" fontId="24" fillId="0" borderId="1" xfId="301" applyFont="1" applyBorder="1" applyAlignment="1">
      <alignment horizontal="center" vertical="center" wrapText="1"/>
    </xf>
    <xf numFmtId="3" fontId="12" fillId="0" borderId="19" xfId="384" applyNumberFormat="1" applyFont="1" applyBorder="1" applyAlignment="1">
      <alignment horizontal="center" vertical="center" wrapText="1"/>
    </xf>
    <xf numFmtId="3" fontId="12" fillId="0" borderId="6" xfId="384" applyNumberFormat="1" applyFont="1" applyBorder="1" applyAlignment="1">
      <alignment horizontal="center" vertical="center" wrapText="1"/>
    </xf>
    <xf numFmtId="3" fontId="12" fillId="0" borderId="23" xfId="384" applyNumberFormat="1" applyFont="1" applyBorder="1" applyAlignment="1">
      <alignment horizontal="center" vertical="center" wrapText="1"/>
    </xf>
    <xf numFmtId="1" fontId="20" fillId="0" borderId="0" xfId="384" applyNumberFormat="1" applyFont="1" applyFill="1" applyAlignment="1">
      <alignment vertical="center" wrapText="1"/>
    </xf>
    <xf numFmtId="3" fontId="6" fillId="0" borderId="19" xfId="384" applyNumberFormat="1" applyFont="1" applyBorder="1" applyAlignment="1">
      <alignment horizontal="center" vertical="center" wrapText="1"/>
    </xf>
    <xf numFmtId="3" fontId="6" fillId="0" borderId="6" xfId="384" applyNumberFormat="1" applyFont="1" applyBorder="1" applyAlignment="1">
      <alignment horizontal="center" vertical="center" wrapText="1"/>
    </xf>
    <xf numFmtId="3" fontId="6" fillId="0" borderId="1" xfId="384" applyNumberFormat="1" applyFont="1" applyFill="1" applyBorder="1" applyAlignment="1">
      <alignment horizontal="center" vertical="center" wrapText="1"/>
    </xf>
    <xf numFmtId="1" fontId="23" fillId="0" borderId="0" xfId="384" applyNumberFormat="1" applyFont="1" applyFill="1" applyAlignment="1">
      <alignment horizontal="center" vertical="center" wrapText="1"/>
    </xf>
    <xf numFmtId="1" fontId="14" fillId="0" borderId="2" xfId="384" applyNumberFormat="1" applyFont="1" applyFill="1" applyBorder="1" applyAlignment="1">
      <alignment horizontal="right" vertical="center"/>
    </xf>
    <xf numFmtId="3" fontId="12" fillId="0" borderId="16" xfId="384" applyNumberFormat="1" applyFont="1" applyFill="1" applyBorder="1" applyAlignment="1">
      <alignment horizontal="center" vertical="center" wrapText="1"/>
    </xf>
    <xf numFmtId="3" fontId="12" fillId="0" borderId="11" xfId="384" applyNumberFormat="1" applyFont="1" applyFill="1" applyBorder="1" applyAlignment="1">
      <alignment horizontal="center" vertical="center" wrapText="1"/>
    </xf>
    <xf numFmtId="3" fontId="12" fillId="0" borderId="24" xfId="384" applyNumberFormat="1" applyFont="1" applyFill="1" applyBorder="1" applyAlignment="1">
      <alignment horizontal="center" vertical="center" wrapText="1"/>
    </xf>
    <xf numFmtId="3" fontId="12" fillId="0" borderId="16" xfId="384" applyNumberFormat="1" applyFont="1" applyBorder="1" applyAlignment="1">
      <alignment horizontal="center" vertical="center" wrapText="1"/>
    </xf>
    <xf numFmtId="3" fontId="12" fillId="0" borderId="11" xfId="384" applyNumberFormat="1" applyFont="1" applyBorder="1" applyAlignment="1">
      <alignment horizontal="center" vertical="center" wrapText="1"/>
    </xf>
    <xf numFmtId="3" fontId="12" fillId="0" borderId="24" xfId="384" applyNumberFormat="1" applyFont="1" applyBorder="1" applyAlignment="1">
      <alignment horizontal="center" vertical="center" wrapText="1"/>
    </xf>
    <xf numFmtId="1" fontId="6" fillId="0" borderId="0" xfId="384" applyNumberFormat="1" applyFont="1" applyFill="1" applyAlignment="1">
      <alignment horizontal="left" vertical="center" wrapText="1"/>
    </xf>
    <xf numFmtId="1" fontId="6" fillId="0" borderId="0" xfId="384" quotePrefix="1" applyNumberFormat="1" applyFont="1" applyFill="1" applyAlignment="1">
      <alignment horizontal="left" vertical="center" wrapText="1"/>
    </xf>
    <xf numFmtId="1" fontId="3" fillId="0" borderId="0" xfId="384" applyNumberFormat="1" applyFont="1" applyFill="1" applyAlignment="1">
      <alignment vertical="center" wrapText="1"/>
    </xf>
    <xf numFmtId="3" fontId="6" fillId="0" borderId="1" xfId="384" applyNumberFormat="1" applyFont="1" applyBorder="1" applyAlignment="1">
      <alignment horizontal="center" vertical="center" wrapText="1"/>
    </xf>
    <xf numFmtId="1" fontId="3" fillId="0" borderId="0" xfId="384" applyNumberFormat="1" applyFont="1" applyFill="1" applyAlignment="1">
      <alignment horizontal="center" vertical="center" wrapText="1"/>
    </xf>
    <xf numFmtId="1" fontId="4" fillId="0" borderId="2" xfId="384" applyNumberFormat="1" applyFont="1" applyFill="1" applyBorder="1" applyAlignment="1">
      <alignment horizontal="center" vertical="center"/>
    </xf>
    <xf numFmtId="0" fontId="4" fillId="0" borderId="0" xfId="0" applyFont="1" applyAlignment="1">
      <alignment horizontal="right"/>
    </xf>
    <xf numFmtId="0" fontId="3"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right" vertical="center"/>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3" xfId="0" applyFont="1" applyBorder="1" applyAlignment="1">
      <alignment horizontal="center" vertical="center" wrapText="1"/>
    </xf>
  </cellXfs>
  <cellStyles count="600">
    <cellStyle name="_x0001_" xfId="1"/>
    <cellStyle name="          _x000d__x000a_shell=progman.exe_x000d__x000a_m" xfId="2"/>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3" xfId="5"/>
    <cellStyle name="_x000d__x000a_JournalTemplate=C:\COMFO\CTALK\JOURSTD.TPL_x000d__x000a_LbStateAddress=3 3 0 251 1 89 2 311_x000d__x000a_LbStateJou_SKHPTSNYT-2011" xfId="6"/>
    <cellStyle name="??" xfId="7"/>
    <cellStyle name="?? [0.00]_PRODUCT DETAIL Q1" xfId="8"/>
    <cellStyle name="?? [0]" xfId="9"/>
    <cellStyle name="?? [0] 2" xfId="10"/>
    <cellStyle name="?? 2" xfId="11"/>
    <cellStyle name="?? 3" xfId="12"/>
    <cellStyle name="?? 4" xfId="13"/>
    <cellStyle name="???? [0.00]_PRODUCT DETAIL Q1" xfId="14"/>
    <cellStyle name="????_PRODUCT DETAIL Q1" xfId="15"/>
    <cellStyle name="???[0]_?? DI" xfId="16"/>
    <cellStyle name="???_?? DI" xfId="17"/>
    <cellStyle name="??_(????)??????" xfId="18"/>
    <cellStyle name="_73118_79029" xfId="19"/>
    <cellStyle name="_KT (2)" xfId="20"/>
    <cellStyle name="_KT (2)_1" xfId="21"/>
    <cellStyle name="_KT (2)_2" xfId="22"/>
    <cellStyle name="_KT (2)_2_TG-TH" xfId="23"/>
    <cellStyle name="_KT (2)_3" xfId="24"/>
    <cellStyle name="_KT (2)_3_TG-TH" xfId="25"/>
    <cellStyle name="_KT (2)_4" xfId="26"/>
    <cellStyle name="_KT (2)_4_TG-TH" xfId="27"/>
    <cellStyle name="_KT (2)_5" xfId="28"/>
    <cellStyle name="_KT (2)_TG-TH" xfId="29"/>
    <cellStyle name="_KT_TG" xfId="30"/>
    <cellStyle name="_KT_TG_1" xfId="31"/>
    <cellStyle name="_KT_TG_2" xfId="32"/>
    <cellStyle name="_KT_TG_3" xfId="33"/>
    <cellStyle name="_KT_TG_4" xfId="34"/>
    <cellStyle name="_TG-TH" xfId="35"/>
    <cellStyle name="_TG-TH_1" xfId="36"/>
    <cellStyle name="_TG-TH_2" xfId="37"/>
    <cellStyle name="_TG-TH_3" xfId="38"/>
    <cellStyle name="_TG-TH_4" xfId="39"/>
    <cellStyle name="•W€_STDFOR" xfId="40"/>
    <cellStyle name="W_STDFOR" xfId="41"/>
    <cellStyle name="0" xfId="42"/>
    <cellStyle name="1" xfId="43"/>
    <cellStyle name="¹éºÐÀ²_      " xfId="44"/>
    <cellStyle name="2" xfId="45"/>
    <cellStyle name="20% - Nhấn1" xfId="46"/>
    <cellStyle name="20% - Nhấn2" xfId="47"/>
    <cellStyle name="20% - Nhấn3" xfId="48"/>
    <cellStyle name="20% - Nhấn4" xfId="49"/>
    <cellStyle name="20% - Nhấn5" xfId="50"/>
    <cellStyle name="20% - Nhấn6" xfId="51"/>
    <cellStyle name="3" xfId="52"/>
    <cellStyle name="4" xfId="53"/>
    <cellStyle name="40% - Nhấn1" xfId="54"/>
    <cellStyle name="40% - Nhấn2" xfId="55"/>
    <cellStyle name="40% - Nhấn3" xfId="56"/>
    <cellStyle name="40% - Nhấn4" xfId="57"/>
    <cellStyle name="40% - Nhấn5" xfId="58"/>
    <cellStyle name="40% - Nhấn6" xfId="59"/>
    <cellStyle name="52" xfId="60"/>
    <cellStyle name="6" xfId="61"/>
    <cellStyle name="6_Book1" xfId="62"/>
    <cellStyle name="60% - Accent2 2" xfId="63"/>
    <cellStyle name="60% - Nhấn1" xfId="64"/>
    <cellStyle name="60% - Nhấn2" xfId="65"/>
    <cellStyle name="60% - Nhấn3" xfId="66"/>
    <cellStyle name="60% - Nhấn4" xfId="67"/>
    <cellStyle name="60% - Nhấn5" xfId="68"/>
    <cellStyle name="60% - Nhấn6" xfId="69"/>
    <cellStyle name="ÅëÈ­ [0]_      " xfId="70"/>
    <cellStyle name="AeE­ [0]_INQUIRY ¿µ¾÷AßAø " xfId="71"/>
    <cellStyle name="ÅëÈ­ [0]_Sheet1" xfId="72"/>
    <cellStyle name="ÅëÈ­_      " xfId="73"/>
    <cellStyle name="AeE­_INQUIRY ¿?¾÷AßAø " xfId="74"/>
    <cellStyle name="ÅëÈ­_L601CPT" xfId="75"/>
    <cellStyle name="args.style" xfId="76"/>
    <cellStyle name="ÄÞ¸¶ [0]_      " xfId="77"/>
    <cellStyle name="AÞ¸¶ [0]_INQUIRY ¿?¾÷AßAø " xfId="78"/>
    <cellStyle name="ÄÞ¸¶ [0]_L601CPT" xfId="79"/>
    <cellStyle name="ÄÞ¸¶_      " xfId="80"/>
    <cellStyle name="AÞ¸¶_INQUIRY ¿?¾÷AßAø " xfId="81"/>
    <cellStyle name="ÄÞ¸¶_L601CPT" xfId="82"/>
    <cellStyle name="AutoFormat Options" xfId="83"/>
    <cellStyle name="Bad 2" xfId="84"/>
    <cellStyle name="Body" xfId="85"/>
    <cellStyle name="C?AØ_¿?¾÷CoE² " xfId="86"/>
    <cellStyle name="Ç¥ÁØ_      " xfId="87"/>
    <cellStyle name="C￥AØ_¿μ¾÷CoE² " xfId="88"/>
    <cellStyle name="Ç¥ÁØ_±³°¢¼ö·®" xfId="89"/>
    <cellStyle name="C￥AØ_≫c¾÷ºIº° AN°e " xfId="90"/>
    <cellStyle name="Calc Currency (0)" xfId="91"/>
    <cellStyle name="category" xfId="92"/>
    <cellStyle name="Cerrency_Sheet2_XANGDAU" xfId="93"/>
    <cellStyle name="Comma" xfId="94" builtinId="3"/>
    <cellStyle name="Comma  - Style1" xfId="95"/>
    <cellStyle name="Comma  - Style2" xfId="96"/>
    <cellStyle name="Comma  - Style3" xfId="97"/>
    <cellStyle name="Comma  - Style4" xfId="98"/>
    <cellStyle name="Comma  - Style5" xfId="99"/>
    <cellStyle name="Comma  - Style6" xfId="100"/>
    <cellStyle name="Comma  - Style7" xfId="101"/>
    <cellStyle name="Comma  - Style8" xfId="102"/>
    <cellStyle name="Comma [0] 2" xfId="103"/>
    <cellStyle name="Comma [0] 2 2" xfId="104"/>
    <cellStyle name="Comma 10" xfId="105"/>
    <cellStyle name="Comma 10 10" xfId="106"/>
    <cellStyle name="Comma 10 2" xfId="107"/>
    <cellStyle name="Comma 10 2 2" xfId="108"/>
    <cellStyle name="Comma 10 3" xfId="109"/>
    <cellStyle name="Comma 10 3 2" xfId="110"/>
    <cellStyle name="Comma 10 4" xfId="111"/>
    <cellStyle name="Comma 11" xfId="112"/>
    <cellStyle name="Comma 12" xfId="113"/>
    <cellStyle name="Comma 13" xfId="114"/>
    <cellStyle name="Comma 14" xfId="115"/>
    <cellStyle name="Comma 14 2" xfId="116"/>
    <cellStyle name="Comma 15" xfId="117"/>
    <cellStyle name="Comma 15 2" xfId="118"/>
    <cellStyle name="Comma 16" xfId="119"/>
    <cellStyle name="Comma 16 2" xfId="120"/>
    <cellStyle name="Comma 17" xfId="121"/>
    <cellStyle name="Comma 18" xfId="122"/>
    <cellStyle name="Comma 19" xfId="123"/>
    <cellStyle name="Comma 2" xfId="124"/>
    <cellStyle name="Comma 2 2" xfId="125"/>
    <cellStyle name="Comma 2 2 2" xfId="126"/>
    <cellStyle name="Comma 2 2 2 2" xfId="127"/>
    <cellStyle name="Comma 2 2 3" xfId="128"/>
    <cellStyle name="Comma 2 3" xfId="129"/>
    <cellStyle name="Comma 2 3 2" xfId="130"/>
    <cellStyle name="Comma 2 4" xfId="131"/>
    <cellStyle name="Comma 2 5" xfId="132"/>
    <cellStyle name="Comma 2 6" xfId="133"/>
    <cellStyle name="Comma 20" xfId="134"/>
    <cellStyle name="Comma 21" xfId="135"/>
    <cellStyle name="Comma 22" xfId="136"/>
    <cellStyle name="Comma 22 2" xfId="137"/>
    <cellStyle name="Comma 23" xfId="138"/>
    <cellStyle name="Comma 24" xfId="139"/>
    <cellStyle name="Comma 25" xfId="140"/>
    <cellStyle name="Comma 26" xfId="141"/>
    <cellStyle name="Comma 26 2" xfId="142"/>
    <cellStyle name="Comma 27" xfId="143"/>
    <cellStyle name="Comma 27 2" xfId="144"/>
    <cellStyle name="Comma 28" xfId="145"/>
    <cellStyle name="Comma 28 2" xfId="146"/>
    <cellStyle name="Comma 28 4" xfId="147"/>
    <cellStyle name="Comma 29" xfId="148"/>
    <cellStyle name="Comma 29 2" xfId="149"/>
    <cellStyle name="Comma 3" xfId="150"/>
    <cellStyle name="Comma 3 10" xfId="151"/>
    <cellStyle name="Comma 3 2" xfId="152"/>
    <cellStyle name="Comma 3 2 2" xfId="153"/>
    <cellStyle name="Comma 3 2 2 2" xfId="154"/>
    <cellStyle name="Comma 3 2 3" xfId="155"/>
    <cellStyle name="Comma 3 2 4" xfId="156"/>
    <cellStyle name="Comma 3 3" xfId="157"/>
    <cellStyle name="Comma 3 3 2" xfId="158"/>
    <cellStyle name="Comma 3 3_88345_93552" xfId="159"/>
    <cellStyle name="Comma 3 4" xfId="160"/>
    <cellStyle name="Comma 3 4 2" xfId="161"/>
    <cellStyle name="Comma 3 4_88482_93673" xfId="162"/>
    <cellStyle name="Comma 3 5" xfId="163"/>
    <cellStyle name="Comma 3 6" xfId="164"/>
    <cellStyle name="Comma 3 7" xfId="165"/>
    <cellStyle name="Comma 3 8" xfId="166"/>
    <cellStyle name="Comma 3 9" xfId="167"/>
    <cellStyle name="Comma 30" xfId="168"/>
    <cellStyle name="Comma 31" xfId="169"/>
    <cellStyle name="Comma 32" xfId="170"/>
    <cellStyle name="Comma 33" xfId="171"/>
    <cellStyle name="Comma 34" xfId="172"/>
    <cellStyle name="Comma 35" xfId="173"/>
    <cellStyle name="Comma 36" xfId="174"/>
    <cellStyle name="Comma 37" xfId="599"/>
    <cellStyle name="Comma 4" xfId="175"/>
    <cellStyle name="Comma 4 2" xfId="176"/>
    <cellStyle name="Comma 4 2 2" xfId="177"/>
    <cellStyle name="Comma 4 2 3" xfId="178"/>
    <cellStyle name="Comma 4 2 4" xfId="179"/>
    <cellStyle name="Comma 4 2 4 2" xfId="180"/>
    <cellStyle name="Comma 4 2 5" xfId="181"/>
    <cellStyle name="Comma 4 2 6" xfId="182"/>
    <cellStyle name="Comma 4 3" xfId="183"/>
    <cellStyle name="Comma 4 3 2" xfId="184"/>
    <cellStyle name="Comma 4 3 3" xfId="185"/>
    <cellStyle name="Comma 4 4" xfId="186"/>
    <cellStyle name="Comma 4 5" xfId="187"/>
    <cellStyle name="Comma 4 6" xfId="188"/>
    <cellStyle name="Comma 4 7" xfId="189"/>
    <cellStyle name="Comma 4 8" xfId="190"/>
    <cellStyle name="Comma 4 9" xfId="191"/>
    <cellStyle name="Comma 5" xfId="192"/>
    <cellStyle name="Comma 5 2" xfId="193"/>
    <cellStyle name="Comma 5 3" xfId="194"/>
    <cellStyle name="Comma 5 3 2" xfId="195"/>
    <cellStyle name="Comma 5 4" xfId="196"/>
    <cellStyle name="Comma 5 5" xfId="197"/>
    <cellStyle name="Comma 55" xfId="198"/>
    <cellStyle name="Comma 6" xfId="199"/>
    <cellStyle name="Comma 6 2" xfId="200"/>
    <cellStyle name="Comma 6 2 3 2" xfId="597"/>
    <cellStyle name="Comma 6 3" xfId="201"/>
    <cellStyle name="Comma 6 3 2" xfId="202"/>
    <cellStyle name="Comma 7" xfId="203"/>
    <cellStyle name="Comma 7 2" xfId="204"/>
    <cellStyle name="Comma 7 2 2" xfId="205"/>
    <cellStyle name="Comma 7 3" xfId="206"/>
    <cellStyle name="Comma 7 4" xfId="207"/>
    <cellStyle name="Comma 8" xfId="208"/>
    <cellStyle name="Comma 8 2" xfId="209"/>
    <cellStyle name="Comma 8 3" xfId="210"/>
    <cellStyle name="Comma 9" xfId="211"/>
    <cellStyle name="Comma 9 2" xfId="212"/>
    <cellStyle name="Comma 9 2 2" xfId="213"/>
    <cellStyle name="Comma 9 3" xfId="214"/>
    <cellStyle name="comma zerodec" xfId="215"/>
    <cellStyle name="Comma0" xfId="216"/>
    <cellStyle name="cong" xfId="217"/>
    <cellStyle name="Copied" xfId="218"/>
    <cellStyle name="Currency0" xfId="219"/>
    <cellStyle name="Currency1" xfId="220"/>
    <cellStyle name="Chuẩn 2" xfId="221"/>
    <cellStyle name="D1" xfId="222"/>
    <cellStyle name="Date" xfId="223"/>
    <cellStyle name="DAUDE" xfId="224"/>
    <cellStyle name="Dấu phảy 2" xfId="225"/>
    <cellStyle name="Dezimal [0]_NEGS" xfId="226"/>
    <cellStyle name="Dezimal_NEGS" xfId="227"/>
    <cellStyle name="Dollar (zero dec)" xfId="228"/>
    <cellStyle name="Đầu ra" xfId="229"/>
    <cellStyle name="Đầu vào" xfId="230"/>
    <cellStyle name="Đề mục 1" xfId="231"/>
    <cellStyle name="Đề mục 2" xfId="232"/>
    <cellStyle name="Đề mục 3" xfId="233"/>
    <cellStyle name="Đề mục 4" xfId="234"/>
    <cellStyle name="e" xfId="235"/>
    <cellStyle name="Entered" xfId="236"/>
    <cellStyle name="f" xfId="237"/>
    <cellStyle name="Fixed" xfId="238"/>
    <cellStyle name="Ghi chú" xfId="239"/>
    <cellStyle name="Good 2" xfId="240"/>
    <cellStyle name="Grey" xfId="241"/>
    <cellStyle name="Grey 2" xfId="242"/>
    <cellStyle name="gia" xfId="243"/>
    <cellStyle name="Head 1" xfId="244"/>
    <cellStyle name="HEADER" xfId="245"/>
    <cellStyle name="Header1" xfId="246"/>
    <cellStyle name="Header2" xfId="247"/>
    <cellStyle name="Heading1" xfId="248"/>
    <cellStyle name="HEADING1 2" xfId="249"/>
    <cellStyle name="Heading2" xfId="250"/>
    <cellStyle name="HEADING2 2" xfId="251"/>
    <cellStyle name="HEADINGS" xfId="252"/>
    <cellStyle name="HEADINGSTOP" xfId="253"/>
    <cellStyle name="Input [yellow]" xfId="254"/>
    <cellStyle name="Input [yellow] 2" xfId="255"/>
    <cellStyle name="Kiểm tra Ô" xfId="256"/>
    <cellStyle name="Loai CBDT" xfId="257"/>
    <cellStyle name="Loai CT" xfId="258"/>
    <cellStyle name="Loai GD" xfId="259"/>
    <cellStyle name="Millares [0]_Well Timing" xfId="260"/>
    <cellStyle name="Millares_Well Timing" xfId="261"/>
    <cellStyle name="Model" xfId="262"/>
    <cellStyle name="moi" xfId="263"/>
    <cellStyle name="Moneda [0]_Well Timing" xfId="264"/>
    <cellStyle name="Moneda_Well Timing" xfId="265"/>
    <cellStyle name="Monétaire [0]_TARIFFS DB" xfId="266"/>
    <cellStyle name="Monétaire_TARIFFS DB" xfId="267"/>
    <cellStyle name="n" xfId="268"/>
    <cellStyle name="Neutral 2" xfId="269"/>
    <cellStyle name="New Times Roman" xfId="270"/>
    <cellStyle name="No" xfId="271"/>
    <cellStyle name="no dec" xfId="272"/>
    <cellStyle name="Normal" xfId="0" builtinId="0"/>
    <cellStyle name="Normal - Style1" xfId="273"/>
    <cellStyle name="Normal - Style1 2" xfId="274"/>
    <cellStyle name="Normal - Style1 3" xfId="275"/>
    <cellStyle name="Normal 10" xfId="276"/>
    <cellStyle name="Normal 10 2" xfId="277"/>
    <cellStyle name="Normal 10 2 2" xfId="278"/>
    <cellStyle name="Normal 10 3" xfId="279"/>
    <cellStyle name="Normal 10_88482_93673" xfId="280"/>
    <cellStyle name="Normal 11" xfId="281"/>
    <cellStyle name="Normal 11 2" xfId="282"/>
    <cellStyle name="Normal 11 3" xfId="283"/>
    <cellStyle name="Normal 11 3 4" xfId="284"/>
    <cellStyle name="Normal 12" xfId="285"/>
    <cellStyle name="Normal 12 2" xfId="286"/>
    <cellStyle name="Normal 12 3" xfId="287"/>
    <cellStyle name="Normal 13" xfId="288"/>
    <cellStyle name="Normal 13 2" xfId="289"/>
    <cellStyle name="Normal 14" xfId="290"/>
    <cellStyle name="Normal 14 2" xfId="291"/>
    <cellStyle name="Normal 15" xfId="292"/>
    <cellStyle name="Normal 15 2" xfId="293"/>
    <cellStyle name="Normal 16" xfId="294"/>
    <cellStyle name="Normal 17" xfId="295"/>
    <cellStyle name="Normal 17 2" xfId="296"/>
    <cellStyle name="Normal 17_88345_93552" xfId="297"/>
    <cellStyle name="Normal 18" xfId="298"/>
    <cellStyle name="Normal 19" xfId="299"/>
    <cellStyle name="Normal 19 2" xfId="300"/>
    <cellStyle name="Normal 2" xfId="301"/>
    <cellStyle name="Normal 2 2" xfId="302"/>
    <cellStyle name="Normal 2 2 2" xfId="303"/>
    <cellStyle name="Normal 2 2 2 2" xfId="304"/>
    <cellStyle name="Normal 2 2 3" xfId="305"/>
    <cellStyle name="Normal 2 2_88345_93552" xfId="306"/>
    <cellStyle name="Normal 2 3" xfId="307"/>
    <cellStyle name="Normal 2 3 2" xfId="308"/>
    <cellStyle name="Normal 2 4" xfId="309"/>
    <cellStyle name="Normal 2 4 2" xfId="310"/>
    <cellStyle name="Normal 2 4 3" xfId="311"/>
    <cellStyle name="Normal 2 5" xfId="312"/>
    <cellStyle name="Normal 2_88345_93552" xfId="313"/>
    <cellStyle name="Normal 20" xfId="314"/>
    <cellStyle name="Normal 20 2" xfId="315"/>
    <cellStyle name="Normal 21" xfId="316"/>
    <cellStyle name="Normal 21 2" xfId="317"/>
    <cellStyle name="Normal 22" xfId="318"/>
    <cellStyle name="Normal 22 2" xfId="319"/>
    <cellStyle name="Normal 23" xfId="320"/>
    <cellStyle name="Normal 24" xfId="321"/>
    <cellStyle name="Normal 24 2" xfId="322"/>
    <cellStyle name="Normal 25" xfId="323"/>
    <cellStyle name="Normal 26" xfId="324"/>
    <cellStyle name="Normal 27" xfId="325"/>
    <cellStyle name="Normal 28" xfId="326"/>
    <cellStyle name="Normal 28 2" xfId="327"/>
    <cellStyle name="Normal 29" xfId="328"/>
    <cellStyle name="Normal 3" xfId="329"/>
    <cellStyle name="Normal 3 10" xfId="330"/>
    <cellStyle name="Normal 3 2" xfId="331"/>
    <cellStyle name="Normal 3 2 2" xfId="332"/>
    <cellStyle name="Normal 3 2 2 2" xfId="333"/>
    <cellStyle name="Normal 3 2 3" xfId="334"/>
    <cellStyle name="Normal 3 2 4" xfId="335"/>
    <cellStyle name="Normal 3 3" xfId="336"/>
    <cellStyle name="Normal 3 3 2" xfId="337"/>
    <cellStyle name="Normal 3 4" xfId="338"/>
    <cellStyle name="Normal 3 5" xfId="339"/>
    <cellStyle name="Normal 3 6" xfId="340"/>
    <cellStyle name="Normal 3 7" xfId="341"/>
    <cellStyle name="Normal 3_88345_93552" xfId="342"/>
    <cellStyle name="Normal 30" xfId="343"/>
    <cellStyle name="Normal 31" xfId="344"/>
    <cellStyle name="Normal 32" xfId="345"/>
    <cellStyle name="Normal 4" xfId="346"/>
    <cellStyle name="Normal 4 2" xfId="347"/>
    <cellStyle name="Normal 4 3" xfId="348"/>
    <cellStyle name="Normal 4 4" xfId="349"/>
    <cellStyle name="Normal 4_73205_79112(1)" xfId="350"/>
    <cellStyle name="Normal 5" xfId="351"/>
    <cellStyle name="Normal 5 2" xfId="352"/>
    <cellStyle name="Normal 5 2 2" xfId="353"/>
    <cellStyle name="Normal 5 2 2 2" xfId="354"/>
    <cellStyle name="Normal 5 2 2_88482_93673" xfId="355"/>
    <cellStyle name="Normal 5 2 3" xfId="356"/>
    <cellStyle name="Normal 5 2 4" xfId="357"/>
    <cellStyle name="Normal 5 2 5" xfId="358"/>
    <cellStyle name="Normal 5 2 6" xfId="359"/>
    <cellStyle name="Normal 5 2 7" xfId="360"/>
    <cellStyle name="Normal 5 3" xfId="361"/>
    <cellStyle name="Normal 5 3 2" xfId="362"/>
    <cellStyle name="Normal 5 3 2 2" xfId="363"/>
    <cellStyle name="Normal 5 3_88482_93673" xfId="364"/>
    <cellStyle name="Normal 5 4" xfId="365"/>
    <cellStyle name="Normal 5 5" xfId="366"/>
    <cellStyle name="Normal 5 6" xfId="367"/>
    <cellStyle name="Normal 5 7" xfId="368"/>
    <cellStyle name="Normal 5_88345_93552" xfId="369"/>
    <cellStyle name="Normal 6" xfId="370"/>
    <cellStyle name="Normal 6 2" xfId="371"/>
    <cellStyle name="Normal 6 2 2" xfId="372"/>
    <cellStyle name="Normal 7" xfId="373"/>
    <cellStyle name="Normal 7 2" xfId="374"/>
    <cellStyle name="Normal 7 3" xfId="375"/>
    <cellStyle name="Normal 7 4" xfId="376"/>
    <cellStyle name="Normal 7_88345_93552" xfId="377"/>
    <cellStyle name="Normal 8" xfId="378"/>
    <cellStyle name="Normal 8 2" xfId="379"/>
    <cellStyle name="Normal 8 3" xfId="380"/>
    <cellStyle name="Normal 9" xfId="381"/>
    <cellStyle name="Normal 9 2" xfId="382"/>
    <cellStyle name="Normal 9_88345_93552" xfId="383"/>
    <cellStyle name="Normal_Bieu mau (CV )" xfId="384"/>
    <cellStyle name="Normal_GDP LC (cu)" xfId="598"/>
    <cellStyle name="Nhấn1" xfId="385"/>
    <cellStyle name="Nhấn2" xfId="386"/>
    <cellStyle name="Nhấn3" xfId="387"/>
    <cellStyle name="Nhấn4" xfId="388"/>
    <cellStyle name="Nhấn5" xfId="389"/>
    <cellStyle name="Nhấn6" xfId="390"/>
    <cellStyle name="Œ…‹æØ‚è [0.00]_laroux" xfId="391"/>
    <cellStyle name="Œ…‹æØ‚è_laroux" xfId="392"/>
    <cellStyle name="oft Excel]_x000d__x000a_Comment=The open=/f lines load custom functions into the Paste Function list._x000d__x000a_Maximized=2_x000d__x000a_Basics=1_x000d__x000a_A" xfId="393"/>
    <cellStyle name="oft Excel]_x000d__x000a_Comment=The open=/f lines load custom functions into the Paste Function list._x000d__x000a_Maximized=3_x000d__x000a_Basics=1_x000d__x000a_A" xfId="394"/>
    <cellStyle name="omma [0]_Mktg Prog" xfId="395"/>
    <cellStyle name="ormal_Sheet1_1" xfId="396"/>
    <cellStyle name="Ô Được nối kết" xfId="397"/>
    <cellStyle name="per.style" xfId="398"/>
    <cellStyle name="Percent [2]" xfId="399"/>
    <cellStyle name="Percent 10" xfId="400"/>
    <cellStyle name="Percent 11" xfId="401"/>
    <cellStyle name="Percent 12" xfId="402"/>
    <cellStyle name="Percent 13" xfId="403"/>
    <cellStyle name="Percent 13 2" xfId="404"/>
    <cellStyle name="Percent 14" xfId="405"/>
    <cellStyle name="Percent 14 2" xfId="406"/>
    <cellStyle name="Percent 15" xfId="407"/>
    <cellStyle name="Percent 15 2" xfId="408"/>
    <cellStyle name="Percent 16" xfId="409"/>
    <cellStyle name="Percent 16 2" xfId="410"/>
    <cellStyle name="Percent 17" xfId="411"/>
    <cellStyle name="Percent 18" xfId="412"/>
    <cellStyle name="Percent 18 2" xfId="413"/>
    <cellStyle name="Percent 19" xfId="414"/>
    <cellStyle name="Percent 19 2" xfId="415"/>
    <cellStyle name="Percent 2" xfId="416"/>
    <cellStyle name="Percent 2 2" xfId="417"/>
    <cellStyle name="Percent 2 2 2" xfId="418"/>
    <cellStyle name="Percent 2 3" xfId="419"/>
    <cellStyle name="Percent 2 4" xfId="420"/>
    <cellStyle name="Percent 2 5" xfId="421"/>
    <cellStyle name="Percent 20" xfId="422"/>
    <cellStyle name="Percent 20 2" xfId="423"/>
    <cellStyle name="Percent 21" xfId="424"/>
    <cellStyle name="Percent 22" xfId="425"/>
    <cellStyle name="Percent 23" xfId="426"/>
    <cellStyle name="Percent 3" xfId="427"/>
    <cellStyle name="Percent 3 2" xfId="428"/>
    <cellStyle name="Percent 3 2 2" xfId="429"/>
    <cellStyle name="Percent 3 3" xfId="430"/>
    <cellStyle name="Percent 3 4" xfId="431"/>
    <cellStyle name="Percent 4" xfId="432"/>
    <cellStyle name="Percent 4 2" xfId="433"/>
    <cellStyle name="Percent 5" xfId="434"/>
    <cellStyle name="Percent 5 2" xfId="435"/>
    <cellStyle name="Percent 6" xfId="436"/>
    <cellStyle name="Percent 7" xfId="437"/>
    <cellStyle name="Percent 8" xfId="438"/>
    <cellStyle name="Percent 9" xfId="439"/>
    <cellStyle name="regstoresfromspecstores" xfId="440"/>
    <cellStyle name="RevList" xfId="441"/>
    <cellStyle name="s]_x000d__x000a_spooler=yes_x000d__x000a_load=_x000d__x000a_Beep=yes_x000d__x000a_NullPort=None_x000d__x000a_BorderWidth=3_x000d__x000a_CursorBlinkRate=1200_x000d__x000a_DoubleClickSpeed=452_x000d__x000a_Programs=co" xfId="442"/>
    <cellStyle name="SHADEDSTORES" xfId="443"/>
    <cellStyle name="specstores" xfId="444"/>
    <cellStyle name="Standard_NEGS" xfId="445"/>
    <cellStyle name="Style 1" xfId="446"/>
    <cellStyle name="Style 1 2" xfId="447"/>
    <cellStyle name="Style 1 3" xfId="448"/>
    <cellStyle name="Style 1 4" xfId="449"/>
    <cellStyle name="Style 2" xfId="450"/>
    <cellStyle name="Style 3" xfId="451"/>
    <cellStyle name="Style 4" xfId="452"/>
    <cellStyle name="style_1" xfId="453"/>
    <cellStyle name="Style1" xfId="454"/>
    <cellStyle name="Style2" xfId="455"/>
    <cellStyle name="Style3" xfId="456"/>
    <cellStyle name="Style4" xfId="457"/>
    <cellStyle name="Style5" xfId="458"/>
    <cellStyle name="Style6" xfId="459"/>
    <cellStyle name="Style7" xfId="460"/>
    <cellStyle name="subhead" xfId="461"/>
    <cellStyle name="Subtotal" xfId="462"/>
    <cellStyle name="T" xfId="463"/>
    <cellStyle name="T 2" xfId="464"/>
    <cellStyle name="T_Book1" xfId="465"/>
    <cellStyle name="T_Book1_1" xfId="466"/>
    <cellStyle name="T_Book1_1_ATTP - 2014 sua lai" xfId="467"/>
    <cellStyle name="T_Book1_1_Book1" xfId="468"/>
    <cellStyle name="T_Book1_1_Chi tieu CTYTQG-T4.2011" xfId="469"/>
    <cellStyle name="T_Book1_1_Chi tieu CTYTQG-T4.2011_ATTP - 2014 sua lai" xfId="470"/>
    <cellStyle name="T_Book1_1_Chi tieu CTYTQG-T4.2011_KH 2013 CAC HUYEN VSATTP (ok in) lan cuoi" xfId="471"/>
    <cellStyle name="T_Book1_1_ke hoach dau tu 2009" xfId="472"/>
    <cellStyle name="T_Book1_1_ke hoach dau tu 2009_KH 2012 Nganh Y te" xfId="473"/>
    <cellStyle name="T_Book1_1_ke hoach dau tu 2009_KH 2012 Nganh Y te_ATTP - 2014 sua lai" xfId="474"/>
    <cellStyle name="T_Book1_1_ke hoach dau tu 2009_KH 2012 Nganh Y te_KH 2013 CAC HUYEN VSATTP (ok in) lan cuoi" xfId="475"/>
    <cellStyle name="T_Book1_1_KH 2013 CAC HUYEN VSATTP (ok in) lan cuoi" xfId="476"/>
    <cellStyle name="T_Book1_1_Ra soat giao KH 2011 cac don vi" xfId="477"/>
    <cellStyle name="T_Book1_1_Ra soat giao KH 2011 cac don vi_ATTP - 2014 sua lai" xfId="478"/>
    <cellStyle name="T_Book1_1_Ra soat giao KH 2011 cac don vi_KH 2013 CAC HUYEN VSATTP (ok in) lan cuoi" xfId="479"/>
    <cellStyle name="T_Book1_2" xfId="480"/>
    <cellStyle name="T_Book1_2_Book1" xfId="481"/>
    <cellStyle name="T_Book1_2_KH 2012 Nganh Y te" xfId="482"/>
    <cellStyle name="T_Book1_2_KH 2012 Nganh Y te_ATTP - 2014 sua lai" xfId="483"/>
    <cellStyle name="T_Book1_2_KH 2012 Nganh Y te_KH 2013 CAC HUYEN VSATTP (ok in) lan cuoi" xfId="484"/>
    <cellStyle name="T_Book1_3" xfId="485"/>
    <cellStyle name="T_Book1_Book1" xfId="486"/>
    <cellStyle name="T_Book1_Book1_1" xfId="487"/>
    <cellStyle name="T_Book1_Book1_Book1" xfId="488"/>
    <cellStyle name="T_Book1_Book1_KH 2012 Nganh Y te" xfId="489"/>
    <cellStyle name="T_Book1_Book1_KH 2012 Nganh Y te_ATTP - 2014 sua lai" xfId="490"/>
    <cellStyle name="T_Book1_Book1_KH 2012 Nganh Y te_KH 2013 CAC HUYEN VSATTP (ok in) lan cuoi" xfId="491"/>
    <cellStyle name="T_Book1_ke hoach dau tu 2009" xfId="492"/>
    <cellStyle name="T_Book1_ke hoach dau tu 2009_ATTP - 2014 sua lai" xfId="493"/>
    <cellStyle name="T_Book1_ke hoach dau tu 2009_Chi tieu CTYTQG-T4.2011" xfId="494"/>
    <cellStyle name="T_Book1_ke hoach dau tu 2009_Chi tieu CTYTQG-T4.2011_ATTP - 2014 sua lai" xfId="495"/>
    <cellStyle name="T_Book1_ke hoach dau tu 2009_Chi tieu CTYTQG-T4.2011_KH 2013 CAC HUYEN VSATTP (ok in) lan cuoi" xfId="496"/>
    <cellStyle name="T_Book1_ke hoach dau tu 2009_KH 2013 CAC HUYEN VSATTP (ok in) lan cuoi" xfId="497"/>
    <cellStyle name="T_Book1_ke hoach dau tu 2009_Ra soat giao KH 2011 cac don vi" xfId="498"/>
    <cellStyle name="T_Book1_ke hoach dau tu 2009_Ra soat giao KH 2011 cac don vi_ATTP - 2014 sua lai" xfId="499"/>
    <cellStyle name="T_Book1_ke hoach dau tu 2009_Ra soat giao KH 2011 cac don vi_KH 2013 CAC HUYEN VSATTP (ok in) lan cuoi" xfId="500"/>
    <cellStyle name="T_Book1_KH 2012 Nganh Y te" xfId="501"/>
    <cellStyle name="T_Book1_KH 2012 Nganh Y te_ATTP - 2014 sua lai" xfId="502"/>
    <cellStyle name="T_Book1_KH 2012 Nganh Y te_KH 2013 CAC HUYEN VSATTP (ok in) lan cuoi" xfId="503"/>
    <cellStyle name="T_DT" xfId="504"/>
    <cellStyle name="T_DT_ATTP - 2014 sua lai" xfId="505"/>
    <cellStyle name="T_DT_Book1" xfId="506"/>
    <cellStyle name="T_DT_Chi tieu CTYTQG-T4.2011" xfId="507"/>
    <cellStyle name="T_DT_Chi tieu CTYTQG-T4.2011_ATTP - 2014 sua lai" xfId="508"/>
    <cellStyle name="T_DT_Chi tieu CTYTQG-T4.2011_KH 2013 CAC HUYEN VSATTP (ok in) lan cuoi" xfId="509"/>
    <cellStyle name="T_DT_KH 2013 CAC HUYEN VSATTP (ok in) lan cuoi" xfId="510"/>
    <cellStyle name="T_DT_Ra soat giao KH 2011 cac don vi" xfId="511"/>
    <cellStyle name="T_DT_Ra soat giao KH 2011 cac don vi_ATTP - 2014 sua lai" xfId="512"/>
    <cellStyle name="T_DT_Ra soat giao KH 2011 cac don vi_KH 2013 CAC HUYEN VSATTP (ok in) lan cuoi" xfId="513"/>
    <cellStyle name="T_ke hoach dau tu 2009" xfId="514"/>
    <cellStyle name="T_ke hoach dau tu 2009_KH 2012 Nganh Y te" xfId="515"/>
    <cellStyle name="T_ke hoach dau tu 2009_KH 2012 Nganh Y te_ATTP - 2014 sua lai" xfId="516"/>
    <cellStyle name="T_ke hoach dau tu 2009_KH 2012 Nganh Y te_KH 2013 CAC HUYEN VSATTP (ok in) lan cuoi" xfId="517"/>
    <cellStyle name="T_KH 2012 Nganh Y te" xfId="518"/>
    <cellStyle name="T_KH 2012 Nganh Y te_ATTP - 2014 sua lai" xfId="519"/>
    <cellStyle name="T_KH 2012 Nganh Y te_KH 2013 CAC HUYEN VSATTP (ok in) lan cuoi" xfId="520"/>
    <cellStyle name="T_Phong TC tua chua" xfId="521"/>
    <cellStyle name="T_Phong TC tua chua_Book1" xfId="522"/>
    <cellStyle name="T_Phong TC tua chua_KH 2012 Nganh Y te" xfId="523"/>
    <cellStyle name="T_Phong TC tua chua_KH 2012 Nganh Y te_ATTP - 2014 sua lai" xfId="524"/>
    <cellStyle name="T_Phong TC tua chua_KH 2012 Nganh Y te_KH 2013 CAC HUYEN VSATTP (ok in) lan cuoi" xfId="525"/>
    <cellStyle name="T_QT di chuyen ca phe" xfId="526"/>
    <cellStyle name="T_truong thpt muong nhe" xfId="527"/>
    <cellStyle name="T_UB xa Xa Dung - DBD" xfId="528"/>
    <cellStyle name="T_UB xa Xa Dung - DBD_ATTP - 2014 sua lai" xfId="529"/>
    <cellStyle name="T_UB xa Xa Dung - DBD_Book1" xfId="530"/>
    <cellStyle name="T_UB xa Xa Dung - DBD_Book1_1" xfId="531"/>
    <cellStyle name="T_UB xa Xa Dung - DBD_Book1_KH 2012 Nganh Y te" xfId="532"/>
    <cellStyle name="T_UB xa Xa Dung - DBD_Book1_KH 2012 Nganh Y te_ATTP - 2014 sua lai" xfId="533"/>
    <cellStyle name="T_UB xa Xa Dung - DBD_Book1_KH 2012 Nganh Y te_KH 2013 CAC HUYEN VSATTP (ok in) lan cuoi" xfId="534"/>
    <cellStyle name="T_UB xa Xa Dung - DBD_Chi tieu CTYTQG-T4.2011" xfId="535"/>
    <cellStyle name="T_UB xa Xa Dung - DBD_Chi tieu CTYTQG-T4.2011_ATTP - 2014 sua lai" xfId="536"/>
    <cellStyle name="T_UB xa Xa Dung - DBD_Chi tieu CTYTQG-T4.2011_KH 2013 CAC HUYEN VSATTP (ok in) lan cuoi" xfId="537"/>
    <cellStyle name="T_UB xa Xa Dung - DBD_KH 2013 CAC HUYEN VSATTP (ok in) lan cuoi" xfId="538"/>
    <cellStyle name="T_UB xa Xa Dung - DBD_Ra soat giao KH 2011 cac don vi" xfId="539"/>
    <cellStyle name="T_UB xa Xa Dung - DBD_Ra soat giao KH 2011 cac don vi_ATTP - 2014 sua lai" xfId="540"/>
    <cellStyle name="T_UB xa Xa Dung - DBD_Ra soat giao KH 2011 cac don vi_KH 2013 CAC HUYEN VSATTP (ok in) lan cuoi" xfId="541"/>
    <cellStyle name="Tieu_de_2" xfId="542"/>
    <cellStyle name="Tiêu đề" xfId="543"/>
    <cellStyle name="Tính toán" xfId="544"/>
    <cellStyle name="TitleBig" xfId="545"/>
    <cellStyle name="TitleCol" xfId="546"/>
    <cellStyle name="TitleSml" xfId="547"/>
    <cellStyle name="TitleTme" xfId="548"/>
    <cellStyle name="Tong so" xfId="549"/>
    <cellStyle name="tong so 1" xfId="550"/>
    <cellStyle name="TotalMed" xfId="551"/>
    <cellStyle name="TotalSub" xfId="552"/>
    <cellStyle name="Tổng" xfId="553"/>
    <cellStyle name="Tốt" xfId="554"/>
    <cellStyle name="th" xfId="555"/>
    <cellStyle name="th 2" xfId="556"/>
    <cellStyle name="þ_x001d_ð·_x000c_æþ'_x000d_ßþU_x0001_Ø_x0005_ü_x0014__x0007__x0001__x0001_" xfId="557"/>
    <cellStyle name="þ_x001d_ðÇ%Uý—&amp;Hý9_x0008_Ÿ s_x000a__x0007__x0001__x0001_" xfId="558"/>
    <cellStyle name="thvt" xfId="559"/>
    <cellStyle name="Trung tính" xfId="560"/>
    <cellStyle name="Văn bản Cảnh báo" xfId="561"/>
    <cellStyle name="Văn bản Giải thích" xfId="562"/>
    <cellStyle name="viet" xfId="563"/>
    <cellStyle name="viet 2" xfId="564"/>
    <cellStyle name="viet2" xfId="565"/>
    <cellStyle name="viet2 2" xfId="566"/>
    <cellStyle name="Vn Time 13" xfId="567"/>
    <cellStyle name="Vn Time 14" xfId="568"/>
    <cellStyle name="vntxt1" xfId="569"/>
    <cellStyle name="vntxt2" xfId="570"/>
    <cellStyle name="vnhead1" xfId="571"/>
    <cellStyle name="vnhead3" xfId="572"/>
    <cellStyle name="Währung [0]_UXO VII" xfId="573"/>
    <cellStyle name="Währung_UXO VII" xfId="574"/>
    <cellStyle name="Xấu" xfId="575"/>
    <cellStyle name="xuan" xfId="576"/>
    <cellStyle name=" [0.00]_ Att. 1- Cover" xfId="577"/>
    <cellStyle name="_ Att. 1- Cover" xfId="578"/>
    <cellStyle name="?_ Att. 1- Cover" xfId="579"/>
    <cellStyle name="똿뗦먛귟 [0.00]_PRODUCT DETAIL Q1" xfId="580"/>
    <cellStyle name="똿뗦먛귟_PRODUCT DETAIL Q1" xfId="581"/>
    <cellStyle name="믅됞 [0.00]_PRODUCT DETAIL Q1" xfId="582"/>
    <cellStyle name="믅됞_PRODUCT DETAIL Q1" xfId="583"/>
    <cellStyle name="백분율_95" xfId="584"/>
    <cellStyle name="뷭?_BOOKSHIP" xfId="585"/>
    <cellStyle name="콤마 [0]_ 비목별 월별기술 " xfId="586"/>
    <cellStyle name="콤마_ 비목별 월별기술 " xfId="587"/>
    <cellStyle name="통화 [0]_1202" xfId="588"/>
    <cellStyle name="통화_1202" xfId="589"/>
    <cellStyle name="표준_(정보부문)월별인원계획" xfId="590"/>
    <cellStyle name="一般_00Q3902REV.1" xfId="591"/>
    <cellStyle name="千分位[0]_00Q3902REV.1" xfId="592"/>
    <cellStyle name="千分位_00Q3902REV.1" xfId="593"/>
    <cellStyle name="貨幣 [0]_00Q3902REV.1" xfId="594"/>
    <cellStyle name="貨幣[0]_BRE" xfId="595"/>
    <cellStyle name="貨幣_00Q3902REV.1" xfId="5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186"/>
  <sheetViews>
    <sheetView showZeros="0" tabSelected="1" view="pageBreakPreview" zoomScaleSheetLayoutView="100" zoomScalePageLayoutView="70" workbookViewId="0">
      <pane xSplit="2" ySplit="5" topLeftCell="C21" activePane="bottomRight" state="frozen"/>
      <selection pane="topRight" activeCell="C1" sqref="C1"/>
      <selection pane="bottomLeft" activeCell="A6" sqref="A6"/>
      <selection pane="bottomRight" activeCell="A2" sqref="A2:N2"/>
    </sheetView>
  </sheetViews>
  <sheetFormatPr defaultColWidth="9" defaultRowHeight="15.75"/>
  <cols>
    <col min="1" max="1" width="5.25" style="149" customWidth="1"/>
    <col min="2" max="2" width="50.25" style="130" customWidth="1"/>
    <col min="3" max="3" width="12.625" style="128" customWidth="1"/>
    <col min="4" max="4" width="13" style="116" hidden="1" customWidth="1"/>
    <col min="5" max="5" width="12.625" style="116" hidden="1" customWidth="1"/>
    <col min="6" max="6" width="1.125" style="128" hidden="1" customWidth="1"/>
    <col min="7" max="7" width="12.5" style="116" hidden="1" customWidth="1"/>
    <col min="8" max="8" width="11.625" style="128" hidden="1" customWidth="1"/>
    <col min="9" max="9" width="10.375" style="128" hidden="1" customWidth="1"/>
    <col min="10" max="10" width="13.25" style="128" customWidth="1"/>
    <col min="11" max="11" width="13" style="128" customWidth="1"/>
    <col min="12" max="12" width="13.25" style="128" customWidth="1"/>
    <col min="13" max="13" width="10.375" style="234" customWidth="1"/>
    <col min="14" max="14" width="10.75" style="149" customWidth="1"/>
    <col min="15" max="16" width="9" style="128" hidden="1" customWidth="1"/>
    <col min="17" max="17" width="14.125" style="128" hidden="1" customWidth="1"/>
    <col min="18" max="18" width="10.625" style="128" bestFit="1" customWidth="1"/>
    <col min="19" max="16384" width="9" style="128"/>
  </cols>
  <sheetData>
    <row r="1" spans="1:17" ht="34.5" customHeight="1">
      <c r="A1" s="391" t="s">
        <v>357</v>
      </c>
      <c r="B1" s="391"/>
      <c r="C1" s="391"/>
      <c r="D1" s="391"/>
      <c r="E1" s="391"/>
      <c r="F1" s="391"/>
      <c r="G1" s="391"/>
      <c r="H1" s="391"/>
      <c r="I1" s="391"/>
      <c r="J1" s="391"/>
      <c r="K1" s="391"/>
      <c r="L1" s="391"/>
      <c r="M1" s="391"/>
      <c r="N1" s="391"/>
    </row>
    <row r="2" spans="1:17" ht="32.450000000000003" customHeight="1">
      <c r="A2" s="396" t="s">
        <v>420</v>
      </c>
      <c r="B2" s="396"/>
      <c r="C2" s="396"/>
      <c r="D2" s="396"/>
      <c r="E2" s="396"/>
      <c r="F2" s="396"/>
      <c r="G2" s="396"/>
      <c r="H2" s="396"/>
      <c r="I2" s="396"/>
      <c r="J2" s="396"/>
      <c r="K2" s="396"/>
      <c r="L2" s="396"/>
      <c r="M2" s="396"/>
      <c r="N2" s="396"/>
    </row>
    <row r="3" spans="1:17" s="148" customFormat="1" ht="26.25" customHeight="1">
      <c r="A3" s="393" t="s">
        <v>6</v>
      </c>
      <c r="B3" s="393" t="s">
        <v>7</v>
      </c>
      <c r="C3" s="393" t="s">
        <v>8</v>
      </c>
      <c r="D3" s="392" t="s">
        <v>230</v>
      </c>
      <c r="E3" s="204" t="s">
        <v>231</v>
      </c>
      <c r="F3" s="204"/>
      <c r="G3" s="392" t="s">
        <v>279</v>
      </c>
      <c r="H3" s="393" t="s">
        <v>234</v>
      </c>
      <c r="I3" s="393" t="s">
        <v>235</v>
      </c>
      <c r="J3" s="393" t="s">
        <v>353</v>
      </c>
      <c r="K3" s="394" t="s">
        <v>414</v>
      </c>
      <c r="L3" s="394" t="s">
        <v>354</v>
      </c>
      <c r="M3" s="393" t="s">
        <v>280</v>
      </c>
      <c r="N3" s="393"/>
    </row>
    <row r="4" spans="1:17" s="148" customFormat="1" ht="55.5" customHeight="1">
      <c r="A4" s="393"/>
      <c r="B4" s="393"/>
      <c r="C4" s="393"/>
      <c r="D4" s="392"/>
      <c r="E4" s="321" t="s">
        <v>226</v>
      </c>
      <c r="F4" s="322" t="s">
        <v>225</v>
      </c>
      <c r="G4" s="392"/>
      <c r="H4" s="393"/>
      <c r="I4" s="393"/>
      <c r="J4" s="393"/>
      <c r="K4" s="395"/>
      <c r="L4" s="395"/>
      <c r="M4" s="324" t="s">
        <v>355</v>
      </c>
      <c r="N4" s="368" t="s">
        <v>356</v>
      </c>
      <c r="O4" s="385" t="s">
        <v>419</v>
      </c>
      <c r="P4" s="386"/>
      <c r="Q4" s="386"/>
    </row>
    <row r="5" spans="1:17" s="117" customFormat="1" ht="30.75" customHeight="1">
      <c r="A5" s="205">
        <v>1</v>
      </c>
      <c r="B5" s="205">
        <v>2</v>
      </c>
      <c r="C5" s="205">
        <v>3</v>
      </c>
      <c r="D5" s="205">
        <v>4</v>
      </c>
      <c r="E5" s="205">
        <v>5</v>
      </c>
      <c r="F5" s="205">
        <v>6</v>
      </c>
      <c r="G5" s="205">
        <v>6</v>
      </c>
      <c r="H5" s="205">
        <v>8</v>
      </c>
      <c r="I5" s="205">
        <v>9</v>
      </c>
      <c r="J5" s="205">
        <v>4</v>
      </c>
      <c r="K5" s="240">
        <v>5</v>
      </c>
      <c r="L5" s="240">
        <v>6</v>
      </c>
      <c r="M5" s="232" t="s">
        <v>328</v>
      </c>
      <c r="N5" s="232" t="s">
        <v>329</v>
      </c>
      <c r="O5" s="323" t="s">
        <v>412</v>
      </c>
      <c r="P5" s="323" t="s">
        <v>413</v>
      </c>
    </row>
    <row r="6" spans="1:17" s="117" customFormat="1" ht="46.5" customHeight="1">
      <c r="A6" s="235" t="s">
        <v>11</v>
      </c>
      <c r="B6" s="185" t="s">
        <v>174</v>
      </c>
      <c r="C6" s="312"/>
      <c r="D6" s="312"/>
      <c r="E6" s="312"/>
      <c r="F6" s="312"/>
      <c r="G6" s="312"/>
      <c r="H6" s="312"/>
      <c r="I6" s="312"/>
      <c r="J6" s="312"/>
      <c r="K6" s="232"/>
      <c r="L6" s="232"/>
      <c r="M6" s="232"/>
      <c r="N6" s="232"/>
      <c r="O6" s="361">
        <f>SUM(O7:O134)</f>
        <v>13</v>
      </c>
      <c r="P6" s="361">
        <f>SUM(P7:P134)</f>
        <v>12</v>
      </c>
    </row>
    <row r="7" spans="1:17" s="127" customFormat="1" ht="49.5">
      <c r="A7" s="206" t="s">
        <v>25</v>
      </c>
      <c r="B7" s="207" t="s">
        <v>267</v>
      </c>
      <c r="C7" s="206" t="s">
        <v>9</v>
      </c>
      <c r="D7" s="208">
        <f>D10+D11+D12</f>
        <v>7947.0910000000003</v>
      </c>
      <c r="E7" s="208">
        <v>8349.6</v>
      </c>
      <c r="F7" s="208">
        <f>F10+F11+F12</f>
        <v>4096.13</v>
      </c>
      <c r="G7" s="208">
        <f>G10+G11+G12</f>
        <v>8449.4120000000003</v>
      </c>
      <c r="H7" s="208">
        <f>H10+H11+H12</f>
        <v>37820.445</v>
      </c>
      <c r="I7" s="208">
        <f>I10+I11+I12</f>
        <v>54621.459250296641</v>
      </c>
      <c r="J7" s="300">
        <f>J10+J11+J12+J13</f>
        <v>10414.043359399999</v>
      </c>
      <c r="K7" s="300">
        <f t="shared" ref="K7" si="0">K10+K11+K12+K13</f>
        <v>5019.402000000001</v>
      </c>
      <c r="L7" s="300">
        <f>L10+L11+L12+L13</f>
        <v>5334.5569999999998</v>
      </c>
      <c r="M7" s="301">
        <f>L7/K7*100</f>
        <v>106.27873599285331</v>
      </c>
      <c r="N7" s="367">
        <f>L7/J7*100</f>
        <v>51.224647487038574</v>
      </c>
      <c r="P7" s="127">
        <v>1</v>
      </c>
    </row>
    <row r="8" spans="1:17" ht="30" customHeight="1">
      <c r="A8" s="209"/>
      <c r="B8" s="210" t="s">
        <v>274</v>
      </c>
      <c r="C8" s="209"/>
      <c r="D8" s="211">
        <v>5.91</v>
      </c>
      <c r="E8" s="211"/>
      <c r="F8" s="177"/>
      <c r="G8" s="211">
        <f>ROUND(G7*100/D7,2)-100</f>
        <v>6.3199999999999932</v>
      </c>
      <c r="H8" s="177"/>
      <c r="I8" s="177"/>
      <c r="J8" s="365">
        <v>7.1500000000000101</v>
      </c>
      <c r="K8" s="320"/>
      <c r="L8" s="365">
        <v>6.28</v>
      </c>
      <c r="M8" s="174"/>
      <c r="N8" s="232"/>
    </row>
    <row r="9" spans="1:17" s="129" customFormat="1" ht="24" customHeight="1">
      <c r="A9" s="213"/>
      <c r="B9" s="214" t="s">
        <v>13</v>
      </c>
      <c r="C9" s="213"/>
      <c r="D9" s="177"/>
      <c r="E9" s="177"/>
      <c r="F9" s="177"/>
      <c r="G9" s="177"/>
      <c r="H9" s="177"/>
      <c r="I9" s="215"/>
      <c r="J9" s="320"/>
      <c r="K9" s="320"/>
      <c r="L9" s="320"/>
      <c r="M9" s="174"/>
      <c r="N9" s="232"/>
    </row>
    <row r="10" spans="1:17" ht="24" customHeight="1">
      <c r="A10" s="209"/>
      <c r="B10" s="216" t="s">
        <v>223</v>
      </c>
      <c r="C10" s="209" t="s">
        <v>9</v>
      </c>
      <c r="D10" s="217">
        <v>1837.2650000000001</v>
      </c>
      <c r="E10" s="217">
        <v>1940.1</v>
      </c>
      <c r="F10" s="177">
        <v>1061.77</v>
      </c>
      <c r="G10" s="218">
        <v>1899.548</v>
      </c>
      <c r="H10" s="177">
        <v>8636.5499999999993</v>
      </c>
      <c r="I10" s="177">
        <v>10294.917896432367</v>
      </c>
      <c r="J10" s="382">
        <v>2095.755228</v>
      </c>
      <c r="K10" s="174">
        <v>1164.1600000000001</v>
      </c>
      <c r="L10" s="239">
        <v>1198.3869999999999</v>
      </c>
      <c r="M10" s="239">
        <f>L10/K10*100</f>
        <v>102.94005978559646</v>
      </c>
      <c r="N10" s="369">
        <f>L10/J10*100</f>
        <v>57.181629991381797</v>
      </c>
      <c r="O10" s="128">
        <v>1</v>
      </c>
    </row>
    <row r="11" spans="1:17" ht="24" customHeight="1">
      <c r="A11" s="209"/>
      <c r="B11" s="216" t="s">
        <v>221</v>
      </c>
      <c r="C11" s="209" t="s">
        <v>9</v>
      </c>
      <c r="D11" s="217">
        <v>2009.204</v>
      </c>
      <c r="E11" s="217">
        <v>2295.6999999999998</v>
      </c>
      <c r="F11" s="177">
        <v>1090.54</v>
      </c>
      <c r="G11" s="218">
        <v>2137.3910000000001</v>
      </c>
      <c r="H11" s="177">
        <v>9735.9629999999997</v>
      </c>
      <c r="I11" s="177">
        <v>15304.83529748911</v>
      </c>
      <c r="J11" s="382">
        <v>2427.732305</v>
      </c>
      <c r="K11" s="174">
        <v>1165.5650000000001</v>
      </c>
      <c r="L11" s="239">
        <v>1238.18</v>
      </c>
      <c r="M11" s="239">
        <f>L11/K11*100</f>
        <v>106.23002578148795</v>
      </c>
      <c r="N11" s="369">
        <f>L11/J11*100</f>
        <v>51.001504467767091</v>
      </c>
      <c r="O11" s="128">
        <v>1</v>
      </c>
    </row>
    <row r="12" spans="1:17" ht="24" customHeight="1">
      <c r="A12" s="209"/>
      <c r="B12" s="216" t="s">
        <v>222</v>
      </c>
      <c r="C12" s="209" t="s">
        <v>9</v>
      </c>
      <c r="D12" s="217">
        <v>4100.6220000000003</v>
      </c>
      <c r="E12" s="217">
        <v>4113.7</v>
      </c>
      <c r="F12" s="177">
        <v>1943.82</v>
      </c>
      <c r="G12" s="218">
        <v>4412.473</v>
      </c>
      <c r="H12" s="177">
        <v>19447.932000000001</v>
      </c>
      <c r="I12" s="177">
        <v>29021.706056375169</v>
      </c>
      <c r="J12" s="382">
        <v>5624.7077880000006</v>
      </c>
      <c r="K12" s="174">
        <v>2564.9920000000002</v>
      </c>
      <c r="L12" s="239">
        <v>2765.3620000000001</v>
      </c>
      <c r="M12" s="239">
        <f>L12/K12*100</f>
        <v>107.81172027047256</v>
      </c>
      <c r="N12" s="369">
        <f>L12/J12*100</f>
        <v>49.164545150234204</v>
      </c>
      <c r="P12" s="128">
        <v>1</v>
      </c>
    </row>
    <row r="13" spans="1:17" ht="24" customHeight="1">
      <c r="A13" s="209"/>
      <c r="B13" s="216" t="s">
        <v>340</v>
      </c>
      <c r="C13" s="209" t="s">
        <v>9</v>
      </c>
      <c r="D13" s="217"/>
      <c r="E13" s="217"/>
      <c r="F13" s="177"/>
      <c r="G13" s="218"/>
      <c r="H13" s="177"/>
      <c r="I13" s="177"/>
      <c r="J13" s="383">
        <v>265.84803840000001</v>
      </c>
      <c r="K13" s="174">
        <v>124.685</v>
      </c>
      <c r="L13" s="239">
        <v>132.62799999999999</v>
      </c>
      <c r="M13" s="239">
        <f>L13/K13*100</f>
        <v>106.37045354292816</v>
      </c>
      <c r="N13" s="369">
        <f>L13/J13*100</f>
        <v>49.888650974526051</v>
      </c>
      <c r="P13" s="128">
        <v>1</v>
      </c>
    </row>
    <row r="14" spans="1:17" s="127" customFormat="1" ht="24" customHeight="1">
      <c r="A14" s="206" t="s">
        <v>27</v>
      </c>
      <c r="B14" s="207" t="s">
        <v>232</v>
      </c>
      <c r="C14" s="206" t="s">
        <v>9</v>
      </c>
      <c r="D14" s="208">
        <f t="shared" ref="D14:I14" si="1">D16+D17+D19</f>
        <v>5327.7939999999999</v>
      </c>
      <c r="E14" s="208">
        <f t="shared" si="1"/>
        <v>6986.7999999999993</v>
      </c>
      <c r="F14" s="208">
        <f t="shared" si="1"/>
        <v>3289.42</v>
      </c>
      <c r="G14" s="208">
        <f t="shared" si="1"/>
        <v>5781.1819999999998</v>
      </c>
      <c r="H14" s="208">
        <f t="shared" si="1"/>
        <v>25376.974999999999</v>
      </c>
      <c r="I14" s="208">
        <f t="shared" si="1"/>
        <v>48802.496083464532</v>
      </c>
      <c r="J14" s="301">
        <f>J16+J17+J18+J19</f>
        <v>15181.559000000001</v>
      </c>
      <c r="K14" s="301">
        <f>K16+K17+K18+K19</f>
        <v>6818.8759999999993</v>
      </c>
      <c r="L14" s="301">
        <f t="shared" ref="L14" si="2">L16+L17+L18+L19</f>
        <v>7491.7279999999992</v>
      </c>
      <c r="M14" s="301">
        <f t="shared" ref="M14:M18" si="3">L14/K14*100</f>
        <v>109.86749135781322</v>
      </c>
      <c r="N14" s="367">
        <f t="shared" ref="N14:N20" si="4">L14/J14*100</f>
        <v>49.347553831592649</v>
      </c>
    </row>
    <row r="15" spans="1:17" ht="24" customHeight="1">
      <c r="A15" s="209"/>
      <c r="B15" s="214" t="s">
        <v>13</v>
      </c>
      <c r="C15" s="213"/>
      <c r="D15" s="177"/>
      <c r="E15" s="177"/>
      <c r="F15" s="177"/>
      <c r="G15" s="177"/>
      <c r="H15" s="177"/>
      <c r="I15" s="177"/>
      <c r="J15" s="174"/>
      <c r="K15" s="174"/>
      <c r="L15" s="174"/>
      <c r="M15" s="174"/>
      <c r="N15" s="232"/>
    </row>
    <row r="16" spans="1:17" ht="24" customHeight="1">
      <c r="A16" s="209"/>
      <c r="B16" s="216" t="s">
        <v>223</v>
      </c>
      <c r="C16" s="209" t="s">
        <v>9</v>
      </c>
      <c r="D16" s="178">
        <f>2585704/1000</f>
        <v>2585.7040000000002</v>
      </c>
      <c r="E16" s="219">
        <v>2964.2</v>
      </c>
      <c r="F16" s="219">
        <v>1550.64</v>
      </c>
      <c r="G16" s="178">
        <f>2749796/1000</f>
        <v>2749.7959999999998</v>
      </c>
      <c r="H16" s="177">
        <v>12268.522000000001</v>
      </c>
      <c r="I16" s="177">
        <v>21227.63284625184</v>
      </c>
      <c r="J16" s="313">
        <v>3014.5129999999999</v>
      </c>
      <c r="K16" s="239">
        <v>1671.788</v>
      </c>
      <c r="L16" s="174">
        <v>1736.876</v>
      </c>
      <c r="M16" s="239">
        <f t="shared" si="3"/>
        <v>103.8933166167002</v>
      </c>
      <c r="N16" s="369">
        <f>L16/J16*100</f>
        <v>57.617134177228621</v>
      </c>
      <c r="O16" s="128">
        <v>1</v>
      </c>
    </row>
    <row r="17" spans="1:16" ht="28.5" customHeight="1">
      <c r="A17" s="209"/>
      <c r="B17" s="216" t="s">
        <v>221</v>
      </c>
      <c r="C17" s="209" t="s">
        <v>9</v>
      </c>
      <c r="D17" s="178">
        <f>2742090/1000</f>
        <v>2742.09</v>
      </c>
      <c r="E17" s="219">
        <v>4022.6</v>
      </c>
      <c r="F17" s="219">
        <v>1738.78</v>
      </c>
      <c r="G17" s="178">
        <f>3031386/1000</f>
        <v>3031.386</v>
      </c>
      <c r="H17" s="177">
        <v>13108.453</v>
      </c>
      <c r="I17" s="177">
        <v>27574.863237212692</v>
      </c>
      <c r="J17" s="313">
        <v>3483.605</v>
      </c>
      <c r="K17" s="239">
        <v>1990.175</v>
      </c>
      <c r="L17" s="174">
        <v>2187.6</v>
      </c>
      <c r="M17" s="239">
        <f t="shared" si="3"/>
        <v>109.91998191113848</v>
      </c>
      <c r="N17" s="369">
        <f t="shared" si="4"/>
        <v>62.797016309254353</v>
      </c>
      <c r="O17" s="128">
        <v>1</v>
      </c>
    </row>
    <row r="18" spans="1:16" ht="32.25" customHeight="1">
      <c r="A18" s="209"/>
      <c r="B18" s="216" t="s">
        <v>222</v>
      </c>
      <c r="C18" s="209" t="s">
        <v>9</v>
      </c>
      <c r="D18" s="178">
        <f>5195717/1000</f>
        <v>5195.7169999999996</v>
      </c>
      <c r="E18" s="219">
        <v>5843.6</v>
      </c>
      <c r="F18" s="219">
        <v>2633.22</v>
      </c>
      <c r="G18" s="178">
        <f>5714503/1000</f>
        <v>5714.5029999999997</v>
      </c>
      <c r="H18" s="177">
        <v>23869.966</v>
      </c>
      <c r="I18" s="177">
        <v>45648.490800175983</v>
      </c>
      <c r="J18" s="313">
        <v>8289.1239999999998</v>
      </c>
      <c r="K18" s="239">
        <v>3015.5709999999999</v>
      </c>
      <c r="L18" s="174">
        <v>3411.2139999999999</v>
      </c>
      <c r="M18" s="239">
        <f t="shared" si="3"/>
        <v>113.12000281207108</v>
      </c>
      <c r="N18" s="369">
        <f t="shared" si="4"/>
        <v>41.15288901456897</v>
      </c>
      <c r="P18" s="128">
        <v>1</v>
      </c>
    </row>
    <row r="19" spans="1:16" ht="32.25" customHeight="1">
      <c r="A19" s="209"/>
      <c r="B19" s="216" t="s">
        <v>340</v>
      </c>
      <c r="C19" s="209" t="s">
        <v>9</v>
      </c>
      <c r="D19" s="178"/>
      <c r="E19" s="219"/>
      <c r="F19" s="219"/>
      <c r="G19" s="178"/>
      <c r="H19" s="177"/>
      <c r="I19" s="177"/>
      <c r="J19" s="313">
        <v>394.31700000000001</v>
      </c>
      <c r="K19" s="239">
        <v>141.34200000000001</v>
      </c>
      <c r="L19" s="239">
        <v>156.03800000000001</v>
      </c>
      <c r="M19" s="239">
        <f>L19/K19*100</f>
        <v>110.3974756264946</v>
      </c>
      <c r="N19" s="369">
        <f t="shared" si="4"/>
        <v>39.57171514289265</v>
      </c>
      <c r="P19" s="128">
        <v>1</v>
      </c>
    </row>
    <row r="20" spans="1:16" s="127" customFormat="1" ht="36.75" customHeight="1">
      <c r="A20" s="206" t="s">
        <v>241</v>
      </c>
      <c r="B20" s="207" t="s">
        <v>236</v>
      </c>
      <c r="C20" s="206" t="s">
        <v>224</v>
      </c>
      <c r="D20" s="208" t="e">
        <f>#REF!*1000/#REF!</f>
        <v>#REF!</v>
      </c>
      <c r="E20" s="208">
        <v>23.66</v>
      </c>
      <c r="F20" s="208"/>
      <c r="G20" s="208" t="e">
        <f>#REF!*1000/#REF!</f>
        <v>#REF!</v>
      </c>
      <c r="H20" s="208"/>
      <c r="I20" s="208"/>
      <c r="J20" s="239">
        <f>J14/J60*1000</f>
        <v>26.36671500646943</v>
      </c>
      <c r="K20" s="239">
        <f>K14/K60*1000</f>
        <v>12.029843162853059</v>
      </c>
      <c r="L20" s="239">
        <f t="shared" ref="L20" si="5">L14/L60*1000</f>
        <v>12.991631088097275</v>
      </c>
      <c r="M20" s="239">
        <f>L20/K20*100</f>
        <v>107.99501632917476</v>
      </c>
      <c r="N20" s="369">
        <f t="shared" si="4"/>
        <v>49.27284678773826</v>
      </c>
      <c r="P20" s="127">
        <v>1</v>
      </c>
    </row>
    <row r="21" spans="1:16" s="127" customFormat="1" ht="83.25" customHeight="1">
      <c r="A21" s="206" t="s">
        <v>268</v>
      </c>
      <c r="B21" s="204" t="s">
        <v>341</v>
      </c>
      <c r="C21" s="206"/>
      <c r="D21" s="208" t="e">
        <f>D22+D23+D24</f>
        <v>#REF!</v>
      </c>
      <c r="E21" s="208" t="e">
        <f>E22+E23+E24</f>
        <v>#REF!</v>
      </c>
      <c r="F21" s="208" t="e">
        <f>F22+F23+F24</f>
        <v>#REF!</v>
      </c>
      <c r="G21" s="208" t="e">
        <f>E21</f>
        <v>#REF!</v>
      </c>
      <c r="H21" s="208" t="e">
        <f>F21</f>
        <v>#REF!</v>
      </c>
      <c r="I21" s="208" t="e">
        <f>I22+I23+I24</f>
        <v>#REF!</v>
      </c>
      <c r="J21" s="175">
        <f>J22+J23+J24+J25</f>
        <v>100</v>
      </c>
      <c r="K21" s="175">
        <f t="shared" ref="K21" si="6">K22+K23+K24+K25</f>
        <v>100</v>
      </c>
      <c r="L21" s="175">
        <f>L22+L23+L24+L25</f>
        <v>100.00000000000001</v>
      </c>
      <c r="M21" s="175"/>
      <c r="N21" s="367"/>
    </row>
    <row r="22" spans="1:16" ht="24" customHeight="1">
      <c r="A22" s="209"/>
      <c r="B22" s="216" t="s">
        <v>219</v>
      </c>
      <c r="C22" s="209" t="s">
        <v>10</v>
      </c>
      <c r="D22" s="220" t="e">
        <f>#REF!/#REF!*100</f>
        <v>#REF!</v>
      </c>
      <c r="E22" s="220" t="e">
        <f>#REF!/#REF!*100</f>
        <v>#REF!</v>
      </c>
      <c r="F22" s="220" t="e">
        <f>#REF!/#REF!*100</f>
        <v>#REF!</v>
      </c>
      <c r="G22" s="220" t="e">
        <f>#REF!/#REF!*100</f>
        <v>#REF!</v>
      </c>
      <c r="H22" s="178" t="e">
        <f>#REF!/#REF!*100</f>
        <v>#REF!</v>
      </c>
      <c r="I22" s="178" t="e">
        <f>#REF!/#REF!*100</f>
        <v>#REF!</v>
      </c>
      <c r="J22" s="239">
        <f>J16/$J$14*100</f>
        <v>19.856412638517558</v>
      </c>
      <c r="K22" s="239">
        <f>K16/$K$14*100</f>
        <v>24.51706116961212</v>
      </c>
      <c r="L22" s="239">
        <f>L16/$L$14*100</f>
        <v>23.183916981502801</v>
      </c>
      <c r="M22" s="364">
        <f>L22-K22</f>
        <v>-1.3331441881093191</v>
      </c>
      <c r="N22" s="232"/>
    </row>
    <row r="23" spans="1:16" ht="24" customHeight="1">
      <c r="A23" s="209"/>
      <c r="B23" s="216" t="s">
        <v>220</v>
      </c>
      <c r="C23" s="209" t="s">
        <v>10</v>
      </c>
      <c r="D23" s="220" t="e">
        <f>#REF!/#REF!*100</f>
        <v>#REF!</v>
      </c>
      <c r="E23" s="220" t="e">
        <f>#REF!/#REF!*100</f>
        <v>#REF!</v>
      </c>
      <c r="F23" s="220" t="e">
        <f>#REF!/#REF!*100</f>
        <v>#REF!</v>
      </c>
      <c r="G23" s="220" t="e">
        <f>#REF!/#REF!*100</f>
        <v>#REF!</v>
      </c>
      <c r="H23" s="178" t="e">
        <f>#REF!/#REF!*100</f>
        <v>#REF!</v>
      </c>
      <c r="I23" s="178" t="e">
        <f>#REF!/#REF!*100</f>
        <v>#REF!</v>
      </c>
      <c r="J23" s="239">
        <f>J17/$J$14*100</f>
        <v>22.946292933420075</v>
      </c>
      <c r="K23" s="239">
        <f t="shared" ref="K23:K25" si="7">K17/$K$14*100</f>
        <v>29.186261782733698</v>
      </c>
      <c r="L23" s="239">
        <f>L17/$L$14*100</f>
        <v>29.200205880405701</v>
      </c>
      <c r="M23" s="314">
        <f>L23-K23</f>
        <v>1.3944097672002442E-2</v>
      </c>
      <c r="N23" s="232"/>
    </row>
    <row r="24" spans="1:16" ht="24" customHeight="1">
      <c r="A24" s="209"/>
      <c r="B24" s="216" t="s">
        <v>12</v>
      </c>
      <c r="C24" s="209" t="s">
        <v>10</v>
      </c>
      <c r="D24" s="220" t="e">
        <f>#REF!/#REF!*100</f>
        <v>#REF!</v>
      </c>
      <c r="E24" s="220" t="e">
        <f>#REF!/#REF!*100</f>
        <v>#REF!</v>
      </c>
      <c r="F24" s="220" t="e">
        <f>#REF!/#REF!*100</f>
        <v>#REF!</v>
      </c>
      <c r="G24" s="220" t="e">
        <f>#REF!/#REF!*100</f>
        <v>#REF!</v>
      </c>
      <c r="H24" s="178" t="e">
        <f>#REF!/#REF!*100</f>
        <v>#REF!</v>
      </c>
      <c r="I24" s="178" t="e">
        <f>#REF!/#REF!*100</f>
        <v>#REF!</v>
      </c>
      <c r="J24" s="239">
        <f t="shared" ref="J24" si="8">J18/$J$14*100</f>
        <v>54.5999524818235</v>
      </c>
      <c r="K24" s="239">
        <f t="shared" si="7"/>
        <v>44.2238720868366</v>
      </c>
      <c r="L24" s="239">
        <f t="shared" ref="L24:L25" si="9">L18/$L$14*100</f>
        <v>45.533073277620332</v>
      </c>
      <c r="M24" s="239">
        <f t="shared" ref="M24:M25" si="10">L24-K24</f>
        <v>1.3092011907837318</v>
      </c>
      <c r="N24" s="232"/>
    </row>
    <row r="25" spans="1:16" ht="24" customHeight="1">
      <c r="A25" s="209"/>
      <c r="B25" s="153" t="s">
        <v>352</v>
      </c>
      <c r="C25" s="209" t="s">
        <v>10</v>
      </c>
      <c r="D25" s="220"/>
      <c r="E25" s="220"/>
      <c r="F25" s="220"/>
      <c r="G25" s="220"/>
      <c r="H25" s="178"/>
      <c r="I25" s="178"/>
      <c r="J25" s="239">
        <f>J19/$J$14*100</f>
        <v>2.5973419462388545</v>
      </c>
      <c r="K25" s="239">
        <f t="shared" si="7"/>
        <v>2.0728049608175896</v>
      </c>
      <c r="L25" s="239">
        <f t="shared" si="9"/>
        <v>2.0828038604711758</v>
      </c>
      <c r="M25" s="314">
        <f t="shared" si="10"/>
        <v>9.9988996535862462E-3</v>
      </c>
      <c r="N25" s="232"/>
    </row>
    <row r="26" spans="1:16" s="127" customFormat="1" ht="33">
      <c r="A26" s="222" t="s">
        <v>270</v>
      </c>
      <c r="B26" s="223" t="s">
        <v>229</v>
      </c>
      <c r="C26" s="222" t="s">
        <v>9</v>
      </c>
      <c r="D26" s="179">
        <v>6915.3019999999997</v>
      </c>
      <c r="E26" s="179">
        <v>7500</v>
      </c>
      <c r="F26" s="179">
        <v>3474</v>
      </c>
      <c r="G26" s="179">
        <v>7550</v>
      </c>
      <c r="H26" s="179">
        <v>29339</v>
      </c>
      <c r="I26" s="179">
        <v>56880</v>
      </c>
      <c r="J26" s="303">
        <v>11100</v>
      </c>
      <c r="K26" s="302">
        <v>4265.6170000000002</v>
      </c>
      <c r="L26" s="302">
        <v>5222.1530000000002</v>
      </c>
      <c r="M26" s="301">
        <f t="shared" ref="M26:M30" si="11">L26/K26*100</f>
        <v>122.42432923537206</v>
      </c>
      <c r="N26" s="367">
        <f t="shared" ref="N26:N31" si="12">L26/J26*100</f>
        <v>47.046423423423427</v>
      </c>
      <c r="P26" s="127">
        <v>1</v>
      </c>
    </row>
    <row r="27" spans="1:16" s="127" customFormat="1" ht="38.450000000000003" customHeight="1">
      <c r="A27" s="206" t="s">
        <v>272</v>
      </c>
      <c r="B27" s="204" t="s">
        <v>52</v>
      </c>
      <c r="C27" s="206" t="s">
        <v>15</v>
      </c>
      <c r="D27" s="208">
        <f>24101/1000</f>
        <v>24.100999999999999</v>
      </c>
      <c r="E27" s="208">
        <v>27</v>
      </c>
      <c r="F27" s="208">
        <v>12.89</v>
      </c>
      <c r="G27" s="208">
        <v>26.5</v>
      </c>
      <c r="H27" s="208">
        <v>93.05</v>
      </c>
      <c r="I27" s="208">
        <v>220</v>
      </c>
      <c r="J27" s="303">
        <v>44</v>
      </c>
      <c r="K27" s="345">
        <v>14.05</v>
      </c>
      <c r="L27" s="175">
        <v>19.75</v>
      </c>
      <c r="M27" s="175">
        <f t="shared" si="11"/>
        <v>140.5693950177936</v>
      </c>
      <c r="N27" s="367">
        <f t="shared" si="12"/>
        <v>44.886363636363633</v>
      </c>
      <c r="P27" s="127">
        <v>1</v>
      </c>
    </row>
    <row r="28" spans="1:16" ht="34.5" customHeight="1">
      <c r="A28" s="209"/>
      <c r="B28" s="214" t="s">
        <v>210</v>
      </c>
      <c r="C28" s="213" t="s">
        <v>15</v>
      </c>
      <c r="D28" s="177">
        <f>15801/1000</f>
        <v>15.801</v>
      </c>
      <c r="E28" s="177">
        <v>18</v>
      </c>
      <c r="F28" s="177">
        <v>8.7899999999999991</v>
      </c>
      <c r="G28" s="177">
        <v>17.7</v>
      </c>
      <c r="H28" s="178" t="s">
        <v>239</v>
      </c>
      <c r="I28" s="177">
        <v>159</v>
      </c>
      <c r="J28" s="304">
        <v>21.6</v>
      </c>
      <c r="K28" s="342">
        <v>6.65</v>
      </c>
      <c r="L28" s="174">
        <v>8.5</v>
      </c>
      <c r="M28" s="174">
        <f t="shared" si="11"/>
        <v>127.81954887218046</v>
      </c>
      <c r="N28" s="232">
        <f t="shared" si="12"/>
        <v>39.351851851851848</v>
      </c>
    </row>
    <row r="29" spans="1:16" s="127" customFormat="1" ht="32.25" customHeight="1">
      <c r="A29" s="206" t="s">
        <v>273</v>
      </c>
      <c r="B29" s="204" t="s">
        <v>53</v>
      </c>
      <c r="C29" s="206" t="s">
        <v>15</v>
      </c>
      <c r="D29" s="208">
        <f>13229/1000</f>
        <v>13.228999999999999</v>
      </c>
      <c r="E29" s="208">
        <v>9</v>
      </c>
      <c r="F29" s="208">
        <v>12.26</v>
      </c>
      <c r="G29" s="208">
        <v>16</v>
      </c>
      <c r="H29" s="208">
        <v>44.72</v>
      </c>
      <c r="I29" s="208">
        <v>130</v>
      </c>
      <c r="J29" s="303">
        <v>23</v>
      </c>
      <c r="K29" s="345">
        <v>8.1999999999999993</v>
      </c>
      <c r="L29" s="175">
        <v>11.02</v>
      </c>
      <c r="M29" s="175">
        <f t="shared" si="11"/>
        <v>134.39024390243904</v>
      </c>
      <c r="N29" s="367">
        <f t="shared" si="12"/>
        <v>47.913043478260867</v>
      </c>
      <c r="P29" s="127">
        <v>1</v>
      </c>
    </row>
    <row r="30" spans="1:16" ht="33.75" customHeight="1">
      <c r="A30" s="209"/>
      <c r="B30" s="214" t="s">
        <v>211</v>
      </c>
      <c r="C30" s="213" t="s">
        <v>15</v>
      </c>
      <c r="D30" s="177">
        <f>6029/1000</f>
        <v>6.0289999999999999</v>
      </c>
      <c r="E30" s="177">
        <v>3</v>
      </c>
      <c r="F30" s="177">
        <v>1.33</v>
      </c>
      <c r="G30" s="177">
        <v>3</v>
      </c>
      <c r="H30" s="177">
        <v>23.68</v>
      </c>
      <c r="I30" s="177">
        <v>57</v>
      </c>
      <c r="J30" s="236">
        <v>10</v>
      </c>
      <c r="K30" s="342">
        <v>5.6</v>
      </c>
      <c r="L30" s="174">
        <v>4.37</v>
      </c>
      <c r="M30" s="174">
        <f t="shared" si="11"/>
        <v>78.035714285714292</v>
      </c>
      <c r="N30" s="232">
        <f t="shared" si="12"/>
        <v>43.7</v>
      </c>
    </row>
    <row r="31" spans="1:16" s="127" customFormat="1" ht="61.5" customHeight="1">
      <c r="A31" s="206" t="s">
        <v>0</v>
      </c>
      <c r="B31" s="204" t="s">
        <v>233</v>
      </c>
      <c r="C31" s="206" t="s">
        <v>9</v>
      </c>
      <c r="D31" s="325">
        <v>661.17554608</v>
      </c>
      <c r="E31" s="326">
        <v>749.5</v>
      </c>
      <c r="F31" s="327">
        <v>3398.8</v>
      </c>
      <c r="G31" s="208">
        <v>932.4</v>
      </c>
      <c r="H31" s="208">
        <v>36049.228930000005</v>
      </c>
      <c r="I31" s="208">
        <v>57610</v>
      </c>
      <c r="J31" s="328">
        <v>1078.0940000000001</v>
      </c>
      <c r="K31" s="175"/>
      <c r="L31" s="175">
        <v>531.32000000000005</v>
      </c>
      <c r="M31" s="175"/>
      <c r="N31" s="367">
        <f t="shared" si="12"/>
        <v>49.283272145100518</v>
      </c>
      <c r="P31" s="127">
        <v>1</v>
      </c>
    </row>
    <row r="32" spans="1:16" ht="24" customHeight="1">
      <c r="A32" s="209"/>
      <c r="B32" s="214" t="s">
        <v>13</v>
      </c>
      <c r="C32" s="209"/>
      <c r="D32" s="177"/>
      <c r="E32" s="177"/>
      <c r="F32" s="177"/>
      <c r="G32" s="177">
        <f>E32</f>
        <v>0</v>
      </c>
      <c r="H32" s="177"/>
      <c r="I32" s="177"/>
      <c r="J32" s="305"/>
      <c r="K32" s="174"/>
      <c r="L32" s="174"/>
      <c r="M32" s="174"/>
      <c r="N32" s="232"/>
    </row>
    <row r="33" spans="1:14" ht="24" customHeight="1">
      <c r="A33" s="209"/>
      <c r="B33" s="216" t="s">
        <v>16</v>
      </c>
      <c r="C33" s="209" t="s">
        <v>9</v>
      </c>
      <c r="D33" s="217">
        <v>24.440999999999999</v>
      </c>
      <c r="E33" s="177">
        <v>22</v>
      </c>
      <c r="F33" s="177">
        <v>27</v>
      </c>
      <c r="G33" s="177">
        <v>32</v>
      </c>
      <c r="H33" s="177">
        <v>79.062939999999998</v>
      </c>
      <c r="I33" s="177"/>
      <c r="J33" s="305">
        <v>9</v>
      </c>
      <c r="K33" s="174"/>
      <c r="L33" s="174">
        <v>4</v>
      </c>
      <c r="M33" s="174"/>
      <c r="N33" s="232"/>
    </row>
    <row r="34" spans="1:14" ht="24" customHeight="1">
      <c r="A34" s="209"/>
      <c r="B34" s="216" t="s">
        <v>17</v>
      </c>
      <c r="C34" s="209" t="s">
        <v>9</v>
      </c>
      <c r="D34" s="177">
        <v>673.678</v>
      </c>
      <c r="E34" s="177">
        <v>705</v>
      </c>
      <c r="F34" s="177">
        <v>376</v>
      </c>
      <c r="G34" s="177">
        <v>764.5</v>
      </c>
      <c r="H34" s="177">
        <v>2704.3993799999998</v>
      </c>
      <c r="I34" s="177">
        <v>4920</v>
      </c>
      <c r="J34" s="305">
        <v>1030</v>
      </c>
      <c r="K34" s="174"/>
      <c r="L34" s="174">
        <v>486.6</v>
      </c>
      <c r="M34" s="174"/>
      <c r="N34" s="232"/>
    </row>
    <row r="35" spans="1:14" ht="24" customHeight="1">
      <c r="A35" s="209"/>
      <c r="B35" s="214" t="s">
        <v>14</v>
      </c>
      <c r="C35" s="209"/>
      <c r="D35" s="177"/>
      <c r="E35" s="177"/>
      <c r="F35" s="177"/>
      <c r="G35" s="177">
        <v>0</v>
      </c>
      <c r="H35" s="177"/>
      <c r="I35" s="177"/>
      <c r="J35" s="305"/>
      <c r="K35" s="174"/>
      <c r="L35" s="174"/>
      <c r="M35" s="174"/>
      <c r="N35" s="232"/>
    </row>
    <row r="36" spans="1:14" ht="24" customHeight="1">
      <c r="A36" s="209"/>
      <c r="B36" s="221" t="s">
        <v>18</v>
      </c>
      <c r="C36" s="209" t="s">
        <v>9</v>
      </c>
      <c r="D36" s="177">
        <v>176.24100000000001</v>
      </c>
      <c r="E36" s="177">
        <v>167.5</v>
      </c>
      <c r="F36" s="177">
        <v>83.8</v>
      </c>
      <c r="G36" s="177">
        <v>151.77600000000001</v>
      </c>
      <c r="H36" s="177"/>
      <c r="I36" s="177"/>
      <c r="J36" s="305">
        <v>206</v>
      </c>
      <c r="K36" s="174"/>
      <c r="L36" s="174">
        <v>86.66</v>
      </c>
      <c r="M36" s="174"/>
      <c r="N36" s="232"/>
    </row>
    <row r="37" spans="1:14" ht="24" customHeight="1">
      <c r="A37" s="209"/>
      <c r="B37" s="221" t="s">
        <v>227</v>
      </c>
      <c r="C37" s="209" t="s">
        <v>9</v>
      </c>
      <c r="D37" s="177">
        <v>31</v>
      </c>
      <c r="E37" s="177">
        <v>34</v>
      </c>
      <c r="F37" s="177">
        <v>17</v>
      </c>
      <c r="G37" s="177">
        <v>24.725000000000001</v>
      </c>
      <c r="H37" s="177"/>
      <c r="I37" s="177"/>
      <c r="J37" s="305">
        <v>22</v>
      </c>
      <c r="K37" s="174"/>
      <c r="L37" s="174">
        <v>14</v>
      </c>
      <c r="M37" s="174"/>
      <c r="N37" s="232"/>
    </row>
    <row r="38" spans="1:14" ht="24" customHeight="1">
      <c r="A38" s="209"/>
      <c r="B38" s="221" t="s">
        <v>19</v>
      </c>
      <c r="C38" s="209" t="s">
        <v>9</v>
      </c>
      <c r="D38" s="177">
        <v>268.13799999999998</v>
      </c>
      <c r="E38" s="177">
        <v>325.5</v>
      </c>
      <c r="F38" s="177">
        <v>162.80000000000001</v>
      </c>
      <c r="G38" s="177">
        <v>314.29199999999997</v>
      </c>
      <c r="H38" s="177"/>
      <c r="I38" s="177"/>
      <c r="J38" s="305">
        <v>364.3</v>
      </c>
      <c r="K38" s="174"/>
      <c r="L38" s="174">
        <v>138.37700000000001</v>
      </c>
      <c r="M38" s="174"/>
      <c r="N38" s="232"/>
    </row>
    <row r="39" spans="1:14" ht="32.25" customHeight="1">
      <c r="A39" s="209"/>
      <c r="B39" s="221" t="s">
        <v>54</v>
      </c>
      <c r="C39" s="209" t="s">
        <v>9</v>
      </c>
      <c r="D39" s="177">
        <v>0.3</v>
      </c>
      <c r="E39" s="177">
        <v>0.3</v>
      </c>
      <c r="F39" s="177">
        <v>0.2</v>
      </c>
      <c r="G39" s="177">
        <v>0.2</v>
      </c>
      <c r="H39" s="177"/>
      <c r="I39" s="177"/>
      <c r="J39" s="305">
        <v>100</v>
      </c>
      <c r="K39" s="174"/>
      <c r="L39" s="174">
        <v>82</v>
      </c>
      <c r="M39" s="174"/>
      <c r="N39" s="232"/>
    </row>
    <row r="40" spans="1:14" s="127" customFormat="1" ht="59.25" customHeight="1">
      <c r="A40" s="322" t="s">
        <v>1</v>
      </c>
      <c r="B40" s="204" t="s">
        <v>212</v>
      </c>
      <c r="C40" s="206" t="s">
        <v>9</v>
      </c>
      <c r="D40" s="208">
        <v>7880.6022592570007</v>
      </c>
      <c r="E40" s="208">
        <v>5932.3</v>
      </c>
      <c r="F40" s="208">
        <v>3011.5</v>
      </c>
      <c r="G40" s="208">
        <v>6275.5870000000004</v>
      </c>
      <c r="H40" s="208">
        <v>5723437</v>
      </c>
      <c r="I40" s="208">
        <v>52690</v>
      </c>
      <c r="J40" s="306">
        <v>8157.7839999999997</v>
      </c>
      <c r="K40" s="175"/>
      <c r="L40" s="363">
        <f>4378417.6/1000</f>
        <v>4378.4175999999998</v>
      </c>
      <c r="M40" s="175"/>
      <c r="N40" s="367">
        <f>L40/J40*100</f>
        <v>53.671653968773867</v>
      </c>
    </row>
    <row r="41" spans="1:14" s="127" customFormat="1" ht="39" customHeight="1">
      <c r="A41" s="322" t="s">
        <v>342</v>
      </c>
      <c r="B41" s="204" t="s">
        <v>20</v>
      </c>
      <c r="C41" s="206" t="s">
        <v>9</v>
      </c>
      <c r="D41" s="224">
        <v>8541.7778053370002</v>
      </c>
      <c r="E41" s="208">
        <v>6651.4</v>
      </c>
      <c r="F41" s="208">
        <v>3106.3</v>
      </c>
      <c r="G41" s="208">
        <v>6850.83</v>
      </c>
      <c r="H41" s="208">
        <v>35741.555804534</v>
      </c>
      <c r="I41" s="208">
        <v>57530</v>
      </c>
      <c r="J41" s="307">
        <v>9061.4269999999997</v>
      </c>
      <c r="K41" s="175"/>
      <c r="L41" s="175">
        <v>4123.2</v>
      </c>
      <c r="M41" s="175"/>
      <c r="N41" s="367">
        <f>L41/J41*100</f>
        <v>45.502766837938438</v>
      </c>
    </row>
    <row r="42" spans="1:14" ht="30" customHeight="1">
      <c r="A42" s="209">
        <v>1</v>
      </c>
      <c r="B42" s="221" t="s">
        <v>213</v>
      </c>
      <c r="C42" s="209" t="s">
        <v>9</v>
      </c>
      <c r="D42" s="177">
        <v>1287</v>
      </c>
      <c r="E42" s="177">
        <v>1776.9</v>
      </c>
      <c r="F42" s="177">
        <v>758.35</v>
      </c>
      <c r="G42" s="177">
        <f>G43+G46+G47</f>
        <v>1298.1990000000001</v>
      </c>
      <c r="H42" s="177">
        <v>7582.4919999999993</v>
      </c>
      <c r="I42" s="177">
        <v>11554</v>
      </c>
      <c r="J42" s="309">
        <v>2566.9229999999998</v>
      </c>
      <c r="K42" s="174"/>
      <c r="L42" s="174"/>
      <c r="M42" s="174"/>
      <c r="N42" s="232">
        <f>L42/J42*100</f>
        <v>0</v>
      </c>
    </row>
    <row r="43" spans="1:14" ht="24.95" customHeight="1">
      <c r="A43" s="209"/>
      <c r="B43" s="216" t="s">
        <v>228</v>
      </c>
      <c r="C43" s="209" t="s">
        <v>9</v>
      </c>
      <c r="D43" s="177">
        <v>254.85</v>
      </c>
      <c r="E43" s="177">
        <v>252.45</v>
      </c>
      <c r="F43" s="177">
        <v>174.3</v>
      </c>
      <c r="G43" s="177">
        <v>210.49700000000001</v>
      </c>
      <c r="H43" s="177"/>
      <c r="I43" s="177"/>
      <c r="J43" s="308">
        <v>706.13599999999997</v>
      </c>
      <c r="K43" s="174"/>
      <c r="L43" s="174">
        <v>291.464</v>
      </c>
      <c r="M43" s="174"/>
      <c r="N43" s="232">
        <f>L43/J43*100</f>
        <v>41.275901526051641</v>
      </c>
    </row>
    <row r="44" spans="1:14" ht="38.25" customHeight="1">
      <c r="A44" s="209"/>
      <c r="B44" s="214" t="s">
        <v>218</v>
      </c>
      <c r="C44" s="209" t="s">
        <v>9</v>
      </c>
      <c r="D44" s="177">
        <v>13.15</v>
      </c>
      <c r="E44" s="177">
        <v>10.75</v>
      </c>
      <c r="F44" s="177"/>
      <c r="G44" s="177">
        <v>13.952999999999999</v>
      </c>
      <c r="H44" s="177"/>
      <c r="I44" s="177"/>
      <c r="J44" s="305">
        <v>95</v>
      </c>
      <c r="K44" s="174"/>
      <c r="L44" s="174"/>
      <c r="M44" s="174"/>
      <c r="N44" s="232"/>
    </row>
    <row r="45" spans="1:14" s="129" customFormat="1" ht="24.95" customHeight="1">
      <c r="A45" s="213"/>
      <c r="B45" s="214" t="s">
        <v>238</v>
      </c>
      <c r="C45" s="213" t="s">
        <v>9</v>
      </c>
      <c r="D45" s="177">
        <v>9.3000000000000007</v>
      </c>
      <c r="E45" s="177">
        <v>9.5</v>
      </c>
      <c r="F45" s="177">
        <v>4.8</v>
      </c>
      <c r="G45" s="177">
        <v>15</v>
      </c>
      <c r="H45" s="177"/>
      <c r="I45" s="177"/>
      <c r="J45" s="310">
        <v>20</v>
      </c>
      <c r="K45" s="174"/>
      <c r="L45" s="174">
        <v>6</v>
      </c>
      <c r="M45" s="174"/>
      <c r="N45" s="232"/>
    </row>
    <row r="46" spans="1:14" ht="38.450000000000003" customHeight="1">
      <c r="A46" s="209"/>
      <c r="B46" s="216" t="s">
        <v>277</v>
      </c>
      <c r="C46" s="209" t="s">
        <v>9</v>
      </c>
      <c r="D46" s="177">
        <v>1032.0999999999999</v>
      </c>
      <c r="E46" s="177">
        <v>1056</v>
      </c>
      <c r="F46" s="177">
        <v>416.9</v>
      </c>
      <c r="G46" s="177">
        <f>818.492+254.21</f>
        <v>1072.702</v>
      </c>
      <c r="H46" s="177"/>
      <c r="I46" s="177"/>
      <c r="J46" s="305">
        <v>1722.4369999999999</v>
      </c>
      <c r="K46" s="174"/>
      <c r="L46" s="174">
        <v>461.63600000000002</v>
      </c>
      <c r="M46" s="174"/>
      <c r="N46" s="232">
        <f>L46/J46*100</f>
        <v>26.801328582699981</v>
      </c>
    </row>
    <row r="47" spans="1:14" ht="25.5" customHeight="1">
      <c r="A47" s="209"/>
      <c r="B47" s="216" t="s">
        <v>21</v>
      </c>
      <c r="C47" s="209" t="s">
        <v>9</v>
      </c>
      <c r="D47" s="177">
        <v>66.7</v>
      </c>
      <c r="E47" s="177">
        <v>9.5</v>
      </c>
      <c r="F47" s="177">
        <v>6.5</v>
      </c>
      <c r="G47" s="177">
        <v>15</v>
      </c>
      <c r="H47" s="177"/>
      <c r="I47" s="177"/>
      <c r="J47" s="239">
        <v>138.35</v>
      </c>
      <c r="K47" s="174"/>
      <c r="L47" s="174"/>
      <c r="M47" s="174"/>
      <c r="N47" s="232"/>
    </row>
    <row r="48" spans="1:14" ht="24" customHeight="1">
      <c r="A48" s="209">
        <v>2</v>
      </c>
      <c r="B48" s="221" t="s">
        <v>22</v>
      </c>
      <c r="C48" s="209" t="s">
        <v>9</v>
      </c>
      <c r="D48" s="177">
        <v>5045.7</v>
      </c>
      <c r="E48" s="177">
        <v>4874.5</v>
      </c>
      <c r="F48" s="177">
        <v>2409.8000000000002</v>
      </c>
      <c r="G48" s="177">
        <v>5577.69</v>
      </c>
      <c r="H48" s="177">
        <v>22723.085998105998</v>
      </c>
      <c r="I48" s="177">
        <v>38130</v>
      </c>
      <c r="J48" s="329">
        <v>6158.3490000000002</v>
      </c>
      <c r="K48" s="174"/>
      <c r="L48" s="174">
        <v>3117.721</v>
      </c>
      <c r="M48" s="174"/>
      <c r="N48" s="232">
        <f>L48/J48*100</f>
        <v>50.62592262958789</v>
      </c>
    </row>
    <row r="49" spans="1:18" s="129" customFormat="1" ht="19.5" hidden="1" customHeight="1">
      <c r="A49" s="213"/>
      <c r="B49" s="214" t="s">
        <v>13</v>
      </c>
      <c r="C49" s="213"/>
      <c r="D49" s="177"/>
      <c r="E49" s="177"/>
      <c r="F49" s="177"/>
      <c r="G49" s="177">
        <f>E49</f>
        <v>0</v>
      </c>
      <c r="H49" s="177"/>
      <c r="I49" s="215"/>
      <c r="J49" s="320"/>
      <c r="K49" s="320"/>
      <c r="L49" s="320"/>
      <c r="M49" s="320"/>
      <c r="N49" s="390"/>
    </row>
    <row r="50" spans="1:18" s="129" customFormat="1" ht="20.25" hidden="1" customHeight="1">
      <c r="A50" s="213"/>
      <c r="B50" s="216" t="s">
        <v>214</v>
      </c>
      <c r="C50" s="209" t="s">
        <v>9</v>
      </c>
      <c r="D50" s="177"/>
      <c r="E50" s="177"/>
      <c r="F50" s="177"/>
      <c r="G50" s="177">
        <f>E50</f>
        <v>0</v>
      </c>
      <c r="H50" s="177"/>
      <c r="I50" s="215"/>
      <c r="J50" s="320"/>
      <c r="K50" s="320"/>
      <c r="L50" s="320"/>
      <c r="M50" s="320"/>
      <c r="N50" s="390"/>
    </row>
    <row r="51" spans="1:18" s="129" customFormat="1" ht="20.25" hidden="1" customHeight="1">
      <c r="A51" s="213"/>
      <c r="B51" s="216" t="s">
        <v>215</v>
      </c>
      <c r="C51" s="209" t="s">
        <v>9</v>
      </c>
      <c r="D51" s="177"/>
      <c r="E51" s="177"/>
      <c r="F51" s="177"/>
      <c r="G51" s="177">
        <f>E51</f>
        <v>0</v>
      </c>
      <c r="H51" s="177"/>
      <c r="I51" s="215"/>
      <c r="J51" s="320"/>
      <c r="K51" s="320"/>
      <c r="L51" s="320"/>
      <c r="M51" s="320"/>
      <c r="N51" s="390"/>
    </row>
    <row r="52" spans="1:18" s="129" customFormat="1" ht="23.25" hidden="1" customHeight="1">
      <c r="A52" s="213"/>
      <c r="B52" s="216" t="s">
        <v>216</v>
      </c>
      <c r="C52" s="209" t="s">
        <v>9</v>
      </c>
      <c r="D52" s="177"/>
      <c r="E52" s="177"/>
      <c r="F52" s="177"/>
      <c r="G52" s="177">
        <f>E52</f>
        <v>0</v>
      </c>
      <c r="H52" s="177"/>
      <c r="I52" s="215"/>
      <c r="J52" s="320"/>
      <c r="K52" s="320"/>
      <c r="L52" s="320"/>
      <c r="M52" s="320"/>
      <c r="N52" s="390"/>
    </row>
    <row r="53" spans="1:18" s="129" customFormat="1" ht="1.5" hidden="1" customHeight="1">
      <c r="A53" s="213"/>
      <c r="B53" s="216" t="s">
        <v>217</v>
      </c>
      <c r="C53" s="209" t="s">
        <v>9</v>
      </c>
      <c r="D53" s="177"/>
      <c r="E53" s="177"/>
      <c r="F53" s="177"/>
      <c r="G53" s="177">
        <f>E53</f>
        <v>0</v>
      </c>
      <c r="H53" s="177"/>
      <c r="I53" s="215"/>
      <c r="J53" s="320"/>
      <c r="K53" s="320"/>
      <c r="L53" s="320"/>
      <c r="M53" s="320"/>
      <c r="N53" s="390"/>
    </row>
    <row r="54" spans="1:18" s="127" customFormat="1" ht="36.75" customHeight="1">
      <c r="A54" s="206" t="s">
        <v>343</v>
      </c>
      <c r="B54" s="204" t="s">
        <v>23</v>
      </c>
      <c r="C54" s="206" t="s">
        <v>9</v>
      </c>
      <c r="D54" s="208">
        <v>6933.8</v>
      </c>
      <c r="E54" s="208">
        <f>E55+E56+E57</f>
        <v>7325.7669999999998</v>
      </c>
      <c r="F54" s="208">
        <v>3188</v>
      </c>
      <c r="G54" s="208">
        <f>G55+G56+G57</f>
        <v>7206</v>
      </c>
      <c r="H54" s="208">
        <v>33734</v>
      </c>
      <c r="I54" s="208">
        <f>I55+I56+I57+I58</f>
        <v>55000.035098815708</v>
      </c>
      <c r="J54" s="311">
        <f>J55+J56+J57+J58</f>
        <v>10145.949199999999</v>
      </c>
      <c r="K54" s="311">
        <f>K55+K56+K57+K58</f>
        <v>3348.2910000000002</v>
      </c>
      <c r="L54" s="311">
        <f t="shared" ref="L54" si="13">L55+L56+L57+L58</f>
        <v>3785.1460000000002</v>
      </c>
      <c r="M54" s="175">
        <f>L54/K54*100</f>
        <v>113.04710373142596</v>
      </c>
      <c r="N54" s="367">
        <f>L54/J54*100</f>
        <v>37.306967789667233</v>
      </c>
      <c r="P54" s="127">
        <v>1</v>
      </c>
    </row>
    <row r="55" spans="1:18" ht="24.95" customHeight="1">
      <c r="A55" s="209"/>
      <c r="B55" s="216" t="s">
        <v>32</v>
      </c>
      <c r="C55" s="209" t="s">
        <v>9</v>
      </c>
      <c r="D55" s="177">
        <v>1325</v>
      </c>
      <c r="E55" s="177">
        <v>1419</v>
      </c>
      <c r="F55" s="177">
        <v>652.19000000000005</v>
      </c>
      <c r="G55" s="177">
        <v>1319</v>
      </c>
      <c r="H55" s="177">
        <v>5701</v>
      </c>
      <c r="I55" s="177">
        <v>9260.5964722000008</v>
      </c>
      <c r="J55" s="305">
        <v>2624.2491999999997</v>
      </c>
      <c r="K55" s="174">
        <v>795.13699999999994</v>
      </c>
      <c r="L55" s="174">
        <v>928.58799999999997</v>
      </c>
      <c r="M55" s="174">
        <f>L55/K55*100</f>
        <v>116.78339707496947</v>
      </c>
      <c r="N55" s="232">
        <f>L55/J55*100</f>
        <v>35.384901708267648</v>
      </c>
    </row>
    <row r="56" spans="1:18" ht="24.95" customHeight="1">
      <c r="A56" s="209"/>
      <c r="B56" s="216" t="s">
        <v>33</v>
      </c>
      <c r="C56" s="209" t="s">
        <v>9</v>
      </c>
      <c r="D56" s="177">
        <v>2617</v>
      </c>
      <c r="E56" s="177">
        <v>1810.4670000000001</v>
      </c>
      <c r="F56" s="177">
        <v>769.16</v>
      </c>
      <c r="G56" s="177">
        <f>1892</f>
        <v>1892</v>
      </c>
      <c r="H56" s="177">
        <v>12601.984</v>
      </c>
      <c r="I56" s="177">
        <v>19829.489561325998</v>
      </c>
      <c r="J56" s="305">
        <v>2272.9</v>
      </c>
      <c r="K56" s="174">
        <v>981.34699999999998</v>
      </c>
      <c r="L56" s="174">
        <v>894.27200000000005</v>
      </c>
      <c r="M56" s="174">
        <f>L56/K56*100</f>
        <v>91.126991777628106</v>
      </c>
      <c r="N56" s="232">
        <f>L56/J56*100</f>
        <v>39.344977781688598</v>
      </c>
    </row>
    <row r="57" spans="1:18" ht="30" customHeight="1">
      <c r="A57" s="209"/>
      <c r="B57" s="225" t="s">
        <v>237</v>
      </c>
      <c r="C57" s="209" t="s">
        <v>9</v>
      </c>
      <c r="D57" s="177">
        <v>2992</v>
      </c>
      <c r="E57" s="177">
        <v>4096.3</v>
      </c>
      <c r="F57" s="177">
        <v>1766.6</v>
      </c>
      <c r="G57" s="177">
        <v>3995</v>
      </c>
      <c r="H57" s="177">
        <v>15431.17</v>
      </c>
      <c r="I57" s="177">
        <f>23318.3725652897+2500</f>
        <v>25818.372565289701</v>
      </c>
      <c r="J57" s="305">
        <v>5180.8</v>
      </c>
      <c r="K57" s="174">
        <v>1571.807</v>
      </c>
      <c r="L57" s="174">
        <v>1962.2860000000001</v>
      </c>
      <c r="M57" s="174">
        <f>L57/K57*100</f>
        <v>124.84268106707756</v>
      </c>
      <c r="N57" s="232">
        <f>L57/J57*100</f>
        <v>37.876119518221124</v>
      </c>
    </row>
    <row r="58" spans="1:18" s="129" customFormat="1" ht="41.1" customHeight="1">
      <c r="A58" s="213"/>
      <c r="B58" s="216" t="s">
        <v>278</v>
      </c>
      <c r="C58" s="209" t="s">
        <v>9</v>
      </c>
      <c r="D58" s="215"/>
      <c r="E58" s="215"/>
      <c r="F58" s="215"/>
      <c r="G58" s="215"/>
      <c r="H58" s="215"/>
      <c r="I58" s="177">
        <v>91.576499999999996</v>
      </c>
      <c r="J58" s="305">
        <v>68</v>
      </c>
      <c r="K58" s="320">
        <v>0</v>
      </c>
      <c r="L58" s="320">
        <v>0</v>
      </c>
      <c r="M58" s="174">
        <v>0</v>
      </c>
      <c r="N58" s="370">
        <v>0</v>
      </c>
    </row>
    <row r="59" spans="1:18" s="129" customFormat="1" ht="32.25" customHeight="1">
      <c r="A59" s="330" t="s">
        <v>24</v>
      </c>
      <c r="B59" s="331" t="s">
        <v>264</v>
      </c>
      <c r="C59" s="318"/>
      <c r="D59" s="318"/>
      <c r="E59" s="318"/>
      <c r="F59" s="318"/>
      <c r="G59" s="318"/>
      <c r="H59" s="318"/>
      <c r="I59" s="318"/>
      <c r="J59" s="305"/>
      <c r="K59" s="320"/>
      <c r="L59" s="320"/>
      <c r="M59" s="174"/>
      <c r="N59" s="370"/>
    </row>
    <row r="60" spans="1:18" s="129" customFormat="1" ht="23.25" customHeight="1">
      <c r="A60" s="332">
        <v>1</v>
      </c>
      <c r="B60" s="333" t="s">
        <v>94</v>
      </c>
      <c r="C60" s="334" t="s">
        <v>240</v>
      </c>
      <c r="D60" s="215"/>
      <c r="E60" s="215"/>
      <c r="F60" s="215"/>
      <c r="G60" s="215"/>
      <c r="H60" s="215"/>
      <c r="I60" s="177"/>
      <c r="J60" s="301">
        <v>575785</v>
      </c>
      <c r="K60" s="351">
        <v>566830</v>
      </c>
      <c r="L60" s="351">
        <v>576658</v>
      </c>
      <c r="M60" s="352">
        <f>L60/K60*100</f>
        <v>101.73385318349418</v>
      </c>
      <c r="N60" s="371">
        <f>L60/J60*100</f>
        <v>100.15161909393262</v>
      </c>
      <c r="O60" s="128">
        <v>1</v>
      </c>
      <c r="Q60" s="362"/>
      <c r="R60" s="362"/>
    </row>
    <row r="61" spans="1:18" s="129" customFormat="1" ht="23.25" customHeight="1">
      <c r="A61" s="332"/>
      <c r="B61" s="335" t="s">
        <v>175</v>
      </c>
      <c r="C61" s="334" t="s">
        <v>348</v>
      </c>
      <c r="D61" s="215"/>
      <c r="E61" s="215"/>
      <c r="F61" s="215"/>
      <c r="G61" s="215"/>
      <c r="H61" s="215"/>
      <c r="I61" s="177"/>
      <c r="J61" s="315"/>
      <c r="K61" s="316"/>
      <c r="L61" s="316"/>
      <c r="M61" s="315"/>
      <c r="N61" s="372"/>
    </row>
    <row r="62" spans="1:18" s="129" customFormat="1" ht="23.25" customHeight="1">
      <c r="A62" s="332">
        <v>2</v>
      </c>
      <c r="B62" s="333" t="s">
        <v>408</v>
      </c>
      <c r="C62" s="334" t="s">
        <v>240</v>
      </c>
      <c r="D62" s="215"/>
      <c r="E62" s="215"/>
      <c r="F62" s="215"/>
      <c r="G62" s="215"/>
      <c r="H62" s="215"/>
      <c r="I62" s="177"/>
      <c r="J62" s="351">
        <v>8600</v>
      </c>
      <c r="K62" s="351">
        <v>4348</v>
      </c>
      <c r="L62" s="351">
        <v>5228</v>
      </c>
      <c r="M62" s="352">
        <f>L62/K62*100</f>
        <v>120.23919043238271</v>
      </c>
      <c r="N62" s="371">
        <f>L62/J62*100</f>
        <v>60.790697674418603</v>
      </c>
      <c r="O62" s="128">
        <v>1</v>
      </c>
    </row>
    <row r="63" spans="1:18" s="129" customFormat="1" ht="23.25" customHeight="1">
      <c r="A63" s="332">
        <v>3</v>
      </c>
      <c r="B63" s="122" t="s">
        <v>275</v>
      </c>
      <c r="C63" s="334" t="s">
        <v>240</v>
      </c>
      <c r="D63" s="215"/>
      <c r="E63" s="215"/>
      <c r="F63" s="215"/>
      <c r="G63" s="215"/>
      <c r="H63" s="215"/>
      <c r="I63" s="177"/>
      <c r="J63" s="351">
        <v>8000</v>
      </c>
      <c r="K63" s="351">
        <v>3950</v>
      </c>
      <c r="L63" s="351">
        <v>4100</v>
      </c>
      <c r="M63" s="352">
        <f>L63/K63*100</f>
        <v>103.79746835443038</v>
      </c>
      <c r="N63" s="371">
        <f>L63/J63*100</f>
        <v>51.249999999999993</v>
      </c>
      <c r="O63" s="128">
        <v>1</v>
      </c>
    </row>
    <row r="64" spans="1:18" s="129" customFormat="1" ht="33" customHeight="1">
      <c r="A64" s="332">
        <v>4</v>
      </c>
      <c r="B64" s="333" t="s">
        <v>97</v>
      </c>
      <c r="C64" s="334" t="s">
        <v>176</v>
      </c>
      <c r="D64" s="215"/>
      <c r="E64" s="215"/>
      <c r="F64" s="215"/>
      <c r="G64" s="215"/>
      <c r="H64" s="215"/>
      <c r="I64" s="177"/>
      <c r="J64" s="352">
        <v>52.1</v>
      </c>
      <c r="K64" s="352">
        <v>48.5</v>
      </c>
      <c r="L64" s="352">
        <v>51.2</v>
      </c>
      <c r="M64" s="353">
        <f>L64-K64</f>
        <v>2.7000000000000028</v>
      </c>
      <c r="N64" s="373">
        <f>L64-J64</f>
        <v>-0.89999999999999858</v>
      </c>
    </row>
    <row r="65" spans="1:17" s="129" customFormat="1" ht="23.25" customHeight="1">
      <c r="A65" s="332">
        <v>5</v>
      </c>
      <c r="B65" s="333" t="s">
        <v>247</v>
      </c>
      <c r="C65" s="334" t="s">
        <v>176</v>
      </c>
      <c r="D65" s="215"/>
      <c r="E65" s="215"/>
      <c r="F65" s="215"/>
      <c r="G65" s="215"/>
      <c r="H65" s="215"/>
      <c r="I65" s="177"/>
      <c r="J65" s="315"/>
      <c r="K65" s="316"/>
      <c r="L65" s="316"/>
      <c r="M65" s="315"/>
      <c r="N65" s="372"/>
    </row>
    <row r="66" spans="1:17" s="129" customFormat="1" ht="23.25" customHeight="1">
      <c r="A66" s="332">
        <v>6</v>
      </c>
      <c r="B66" s="122" t="s">
        <v>245</v>
      </c>
      <c r="C66" s="334" t="s">
        <v>271</v>
      </c>
      <c r="D66" s="215"/>
      <c r="E66" s="215"/>
      <c r="F66" s="215"/>
      <c r="G66" s="215"/>
      <c r="H66" s="215"/>
      <c r="I66" s="177"/>
      <c r="J66" s="352">
        <v>12.5</v>
      </c>
      <c r="K66" s="352">
        <v>12.08</v>
      </c>
      <c r="L66" s="352">
        <v>12.24</v>
      </c>
      <c r="M66" s="352">
        <f t="shared" ref="M66" si="14">L66/K66*100</f>
        <v>101.32450331125828</v>
      </c>
      <c r="N66" s="371">
        <f t="shared" ref="N66" si="15">L66/J66*100</f>
        <v>97.92</v>
      </c>
      <c r="O66" s="128">
        <v>1</v>
      </c>
    </row>
    <row r="67" spans="1:17" s="129" customFormat="1" ht="23.25" customHeight="1">
      <c r="A67" s="332">
        <v>7</v>
      </c>
      <c r="B67" s="122" t="s">
        <v>246</v>
      </c>
      <c r="C67" s="334" t="s">
        <v>10</v>
      </c>
      <c r="D67" s="215"/>
      <c r="E67" s="215"/>
      <c r="F67" s="215"/>
      <c r="G67" s="215"/>
      <c r="H67" s="215"/>
      <c r="I67" s="177"/>
      <c r="J67" s="352">
        <v>95</v>
      </c>
      <c r="K67" s="352">
        <v>39.5</v>
      </c>
      <c r="L67" s="352">
        <v>40.1</v>
      </c>
      <c r="M67" s="352">
        <f>L67-K67</f>
        <v>0.60000000000000142</v>
      </c>
      <c r="N67" s="371"/>
    </row>
    <row r="68" spans="1:17" s="129" customFormat="1" ht="23.25" customHeight="1">
      <c r="A68" s="332">
        <v>8</v>
      </c>
      <c r="B68" s="122" t="s">
        <v>248</v>
      </c>
      <c r="C68" s="334" t="s">
        <v>10</v>
      </c>
      <c r="D68" s="215"/>
      <c r="E68" s="215"/>
      <c r="F68" s="215"/>
      <c r="G68" s="215"/>
      <c r="H68" s="215"/>
      <c r="I68" s="177"/>
      <c r="J68" s="352">
        <v>17.100000000000001</v>
      </c>
      <c r="K68" s="352">
        <v>17.559999999999999</v>
      </c>
      <c r="L68" s="352">
        <v>17.100000000000001</v>
      </c>
      <c r="M68" s="314">
        <f>L68-K68</f>
        <v>-0.4599999999999973</v>
      </c>
      <c r="N68" s="371">
        <f>L68-J68</f>
        <v>0</v>
      </c>
      <c r="O68" s="128">
        <v>1</v>
      </c>
    </row>
    <row r="69" spans="1:17" s="129" customFormat="1" ht="23.25" customHeight="1">
      <c r="A69" s="332">
        <v>9</v>
      </c>
      <c r="B69" s="122" t="s">
        <v>249</v>
      </c>
      <c r="C69" s="334" t="s">
        <v>10</v>
      </c>
      <c r="D69" s="215"/>
      <c r="E69" s="215"/>
      <c r="F69" s="215"/>
      <c r="G69" s="215"/>
      <c r="H69" s="215"/>
      <c r="I69" s="177"/>
      <c r="J69" s="352">
        <v>62.3</v>
      </c>
      <c r="K69" s="352">
        <v>46.1</v>
      </c>
      <c r="L69" s="352">
        <v>55.4</v>
      </c>
      <c r="M69" s="352">
        <f t="shared" ref="M69" si="16">L69-K69</f>
        <v>9.2999999999999972</v>
      </c>
      <c r="N69" s="374">
        <f>L69-J69</f>
        <v>-6.8999999999999986</v>
      </c>
    </row>
    <row r="70" spans="1:17" s="129" customFormat="1" ht="23.25" customHeight="1">
      <c r="A70" s="332">
        <v>10</v>
      </c>
      <c r="B70" s="122" t="s">
        <v>251</v>
      </c>
      <c r="C70" s="334" t="s">
        <v>10</v>
      </c>
      <c r="D70" s="215"/>
      <c r="E70" s="215"/>
      <c r="F70" s="215"/>
      <c r="G70" s="215"/>
      <c r="H70" s="215"/>
      <c r="I70" s="177"/>
      <c r="J70" s="352">
        <v>62.3</v>
      </c>
      <c r="K70" s="354"/>
      <c r="L70" s="354"/>
      <c r="M70" s="352"/>
      <c r="N70" s="371"/>
    </row>
    <row r="71" spans="1:17" s="129" customFormat="1" ht="23.25" customHeight="1">
      <c r="A71" s="332">
        <v>11</v>
      </c>
      <c r="B71" s="122" t="s">
        <v>252</v>
      </c>
      <c r="C71" s="334" t="s">
        <v>10</v>
      </c>
      <c r="D71" s="215"/>
      <c r="E71" s="215"/>
      <c r="F71" s="215"/>
      <c r="G71" s="215"/>
      <c r="H71" s="215"/>
      <c r="I71" s="177"/>
      <c r="J71" s="352">
        <v>56.8</v>
      </c>
      <c r="K71" s="354"/>
      <c r="L71" s="354"/>
      <c r="M71" s="352"/>
      <c r="N71" s="371"/>
    </row>
    <row r="72" spans="1:17" s="129" customFormat="1" ht="23.25" customHeight="1">
      <c r="A72" s="332">
        <v>12</v>
      </c>
      <c r="B72" s="122" t="s">
        <v>253</v>
      </c>
      <c r="C72" s="334" t="s">
        <v>10</v>
      </c>
      <c r="D72" s="215"/>
      <c r="E72" s="215"/>
      <c r="F72" s="215"/>
      <c r="G72" s="215"/>
      <c r="H72" s="215"/>
      <c r="I72" s="177"/>
      <c r="J72" s="352">
        <v>90.6</v>
      </c>
      <c r="K72" s="354"/>
      <c r="L72" s="354"/>
      <c r="M72" s="352"/>
      <c r="N72" s="371"/>
    </row>
    <row r="73" spans="1:17" s="129" customFormat="1" ht="23.25" customHeight="1">
      <c r="A73" s="332">
        <v>13</v>
      </c>
      <c r="B73" s="122" t="s">
        <v>255</v>
      </c>
      <c r="C73" s="334" t="s">
        <v>10</v>
      </c>
      <c r="D73" s="215"/>
      <c r="E73" s="215"/>
      <c r="F73" s="215"/>
      <c r="G73" s="215"/>
      <c r="H73" s="215"/>
      <c r="I73" s="177"/>
      <c r="J73" s="351">
        <v>80</v>
      </c>
      <c r="K73" s="351">
        <v>70</v>
      </c>
      <c r="L73" s="351">
        <v>70</v>
      </c>
      <c r="M73" s="352">
        <f>L73-K73</f>
        <v>0</v>
      </c>
      <c r="N73" s="375"/>
    </row>
    <row r="74" spans="1:17" s="129" customFormat="1" ht="23.25" customHeight="1">
      <c r="A74" s="332">
        <v>14</v>
      </c>
      <c r="B74" s="122" t="s">
        <v>254</v>
      </c>
      <c r="C74" s="334" t="s">
        <v>10</v>
      </c>
      <c r="D74" s="215"/>
      <c r="E74" s="215"/>
      <c r="F74" s="215"/>
      <c r="G74" s="215"/>
      <c r="H74" s="215"/>
      <c r="I74" s="177"/>
      <c r="J74" s="355">
        <f>59/130*100</f>
        <v>45.384615384615387</v>
      </c>
      <c r="K74" s="355">
        <f>50/130*100</f>
        <v>38.461538461538467</v>
      </c>
      <c r="L74" s="355">
        <f>50/130*100</f>
        <v>38.461538461538467</v>
      </c>
      <c r="M74" s="352">
        <f t="shared" ref="M74:M75" si="17">L74-K74</f>
        <v>0</v>
      </c>
      <c r="N74" s="375"/>
    </row>
    <row r="75" spans="1:17" s="129" customFormat="1" ht="35.25" customHeight="1">
      <c r="A75" s="332">
        <v>15</v>
      </c>
      <c r="B75" s="122" t="s">
        <v>256</v>
      </c>
      <c r="C75" s="334" t="s">
        <v>10</v>
      </c>
      <c r="D75" s="215"/>
      <c r="E75" s="215"/>
      <c r="F75" s="215"/>
      <c r="G75" s="215"/>
      <c r="H75" s="215"/>
      <c r="I75" s="177"/>
      <c r="J75" s="355">
        <f>470/1813*100</f>
        <v>25.92388306674021</v>
      </c>
      <c r="K75" s="355">
        <f>407/1813*100</f>
        <v>22.448979591836736</v>
      </c>
      <c r="L75" s="355">
        <f>470/1813*100</f>
        <v>25.92388306674021</v>
      </c>
      <c r="M75" s="352">
        <f t="shared" si="17"/>
        <v>3.4749034749034742</v>
      </c>
      <c r="N75" s="375"/>
    </row>
    <row r="76" spans="1:17" s="129" customFormat="1" ht="23.25" customHeight="1">
      <c r="A76" s="332">
        <v>16</v>
      </c>
      <c r="B76" s="333" t="s">
        <v>100</v>
      </c>
      <c r="C76" s="334" t="s">
        <v>178</v>
      </c>
      <c r="D76" s="215"/>
      <c r="E76" s="215"/>
      <c r="F76" s="215"/>
      <c r="G76" s="215"/>
      <c r="H76" s="215"/>
      <c r="I76" s="177"/>
      <c r="J76" s="174">
        <v>85</v>
      </c>
      <c r="K76" s="320">
        <v>75.5</v>
      </c>
      <c r="L76" s="320">
        <v>89.1</v>
      </c>
      <c r="M76" s="174">
        <f t="shared" ref="M76:M77" si="18">L76/K76*100</f>
        <v>118.01324503311257</v>
      </c>
      <c r="N76" s="232">
        <f t="shared" ref="N76:N77" si="19">L76/J76*100</f>
        <v>104.8235294117647</v>
      </c>
    </row>
    <row r="77" spans="1:17" s="129" customFormat="1" ht="23.25" customHeight="1">
      <c r="A77" s="332">
        <v>17</v>
      </c>
      <c r="B77" s="335" t="s">
        <v>349</v>
      </c>
      <c r="C77" s="334" t="s">
        <v>178</v>
      </c>
      <c r="D77" s="215"/>
      <c r="E77" s="215"/>
      <c r="F77" s="215"/>
      <c r="G77" s="215"/>
      <c r="H77" s="215"/>
      <c r="I77" s="177"/>
      <c r="J77" s="174">
        <v>5.2</v>
      </c>
      <c r="K77" s="320">
        <v>4.4000000000000004</v>
      </c>
      <c r="L77" s="320">
        <v>6</v>
      </c>
      <c r="M77" s="174">
        <f t="shared" si="18"/>
        <v>136.36363636363635</v>
      </c>
      <c r="N77" s="232">
        <f t="shared" si="19"/>
        <v>115.38461538461537</v>
      </c>
    </row>
    <row r="78" spans="1:17" s="129" customFormat="1" ht="31.5">
      <c r="A78" s="332">
        <v>18</v>
      </c>
      <c r="B78" s="336" t="s">
        <v>405</v>
      </c>
      <c r="C78" s="334" t="s">
        <v>265</v>
      </c>
      <c r="D78" s="215"/>
      <c r="E78" s="215"/>
      <c r="F78" s="215"/>
      <c r="G78" s="215"/>
      <c r="H78" s="215"/>
      <c r="I78" s="177"/>
      <c r="J78" s="351">
        <v>680</v>
      </c>
      <c r="K78" s="351">
        <v>311</v>
      </c>
      <c r="L78" s="351">
        <v>490</v>
      </c>
      <c r="M78" s="352">
        <f>L78/K78*100</f>
        <v>157.55627009646304</v>
      </c>
      <c r="N78" s="371">
        <f>L78/J78*100</f>
        <v>72.058823529411768</v>
      </c>
      <c r="O78" s="128">
        <v>1</v>
      </c>
      <c r="Q78" s="128" t="s">
        <v>417</v>
      </c>
    </row>
    <row r="79" spans="1:17" s="129" customFormat="1" ht="31.5">
      <c r="A79" s="337"/>
      <c r="B79" s="335" t="s">
        <v>4</v>
      </c>
      <c r="C79" s="334" t="s">
        <v>265</v>
      </c>
      <c r="D79" s="215"/>
      <c r="E79" s="215"/>
      <c r="F79" s="215"/>
      <c r="G79" s="215"/>
      <c r="H79" s="215"/>
      <c r="I79" s="177"/>
      <c r="J79" s="351">
        <v>150</v>
      </c>
      <c r="K79" s="352">
        <v>54.65</v>
      </c>
      <c r="L79" s="351">
        <v>94</v>
      </c>
      <c r="M79" s="352">
        <f t="shared" ref="M79:M80" si="20">L79/K79*100</f>
        <v>172.00365965233303</v>
      </c>
      <c r="N79" s="371">
        <f t="shared" ref="N79:N80" si="21">L79/J79*100</f>
        <v>62.666666666666671</v>
      </c>
    </row>
    <row r="80" spans="1:17" s="129" customFormat="1" ht="31.5">
      <c r="A80" s="337"/>
      <c r="B80" s="335" t="s">
        <v>3</v>
      </c>
      <c r="C80" s="334" t="s">
        <v>265</v>
      </c>
      <c r="D80" s="215"/>
      <c r="E80" s="215"/>
      <c r="F80" s="215"/>
      <c r="G80" s="215"/>
      <c r="H80" s="215"/>
      <c r="I80" s="177"/>
      <c r="J80" s="351">
        <f>J78-J79</f>
        <v>530</v>
      </c>
      <c r="K80" s="351">
        <f>K78-K79</f>
        <v>256.35000000000002</v>
      </c>
      <c r="L80" s="351">
        <f>L78-L79</f>
        <v>396</v>
      </c>
      <c r="M80" s="352">
        <f t="shared" si="20"/>
        <v>154.47630193095375</v>
      </c>
      <c r="N80" s="371">
        <f t="shared" si="21"/>
        <v>74.71698113207546</v>
      </c>
    </row>
    <row r="81" spans="1:15" s="129" customFormat="1" ht="42" customHeight="1">
      <c r="A81" s="330" t="s">
        <v>37</v>
      </c>
      <c r="B81" s="331" t="s">
        <v>250</v>
      </c>
      <c r="C81" s="317"/>
      <c r="D81" s="317"/>
      <c r="E81" s="317"/>
      <c r="F81" s="317"/>
      <c r="G81" s="317"/>
      <c r="H81" s="317"/>
      <c r="I81" s="317"/>
      <c r="J81" s="317"/>
      <c r="K81" s="317"/>
      <c r="L81" s="320"/>
      <c r="M81" s="174"/>
      <c r="N81" s="376"/>
    </row>
    <row r="82" spans="1:15" s="129" customFormat="1" ht="24" customHeight="1">
      <c r="A82" s="209">
        <v>1</v>
      </c>
      <c r="B82" s="335" t="s">
        <v>183</v>
      </c>
      <c r="C82" s="233" t="s">
        <v>10</v>
      </c>
      <c r="D82" s="215"/>
      <c r="E82" s="215"/>
      <c r="F82" s="215"/>
      <c r="G82" s="215"/>
      <c r="H82" s="215"/>
      <c r="I82" s="177"/>
      <c r="J82" s="239">
        <v>39.020000000000003</v>
      </c>
      <c r="K82" s="299">
        <v>38.5</v>
      </c>
      <c r="L82" s="299">
        <v>39.01</v>
      </c>
      <c r="M82" s="239">
        <f>L82-K82</f>
        <v>0.50999999999999801</v>
      </c>
      <c r="N82" s="374">
        <f>L82-J82</f>
        <v>-1.0000000000005116E-2</v>
      </c>
      <c r="O82" s="129">
        <v>1</v>
      </c>
    </row>
    <row r="83" spans="1:15" s="129" customFormat="1" ht="35.25" customHeight="1">
      <c r="A83" s="209">
        <v>2</v>
      </c>
      <c r="B83" s="335" t="s">
        <v>184</v>
      </c>
      <c r="C83" s="233" t="s">
        <v>10</v>
      </c>
      <c r="D83" s="215"/>
      <c r="E83" s="215"/>
      <c r="F83" s="215"/>
      <c r="G83" s="215"/>
      <c r="H83" s="215"/>
      <c r="I83" s="177"/>
      <c r="J83" s="341">
        <v>78.55</v>
      </c>
      <c r="K83" s="356">
        <v>77.459999999999994</v>
      </c>
      <c r="L83" s="341">
        <v>79.55</v>
      </c>
      <c r="M83" s="239">
        <f>L83/K83*100</f>
        <v>102.69816679576556</v>
      </c>
      <c r="N83" s="377">
        <f>L83*100/J83</f>
        <v>101.27307447485678</v>
      </c>
    </row>
    <row r="84" spans="1:15" s="129" customFormat="1" ht="35.25" customHeight="1">
      <c r="A84" s="209">
        <v>3</v>
      </c>
      <c r="B84" s="338" t="s">
        <v>5</v>
      </c>
      <c r="C84" s="233" t="s">
        <v>269</v>
      </c>
      <c r="D84" s="215"/>
      <c r="E84" s="215"/>
      <c r="F84" s="215"/>
      <c r="G84" s="215"/>
      <c r="H84" s="215"/>
      <c r="I84" s="177"/>
      <c r="J84" s="174">
        <v>120</v>
      </c>
      <c r="K84" s="320">
        <v>116</v>
      </c>
      <c r="L84" s="320">
        <v>120</v>
      </c>
      <c r="M84" s="174">
        <f t="shared" ref="M84" si="22">L84/K84*100</f>
        <v>103.44827586206897</v>
      </c>
      <c r="N84" s="232">
        <f t="shared" ref="N84" si="23">L84/J84*100</f>
        <v>100</v>
      </c>
    </row>
    <row r="85" spans="1:15" s="129" customFormat="1" ht="36.75" customHeight="1">
      <c r="A85" s="209">
        <v>4</v>
      </c>
      <c r="B85" s="339" t="s">
        <v>257</v>
      </c>
      <c r="C85" s="233" t="s">
        <v>10</v>
      </c>
      <c r="D85" s="215"/>
      <c r="E85" s="215"/>
      <c r="F85" s="215"/>
      <c r="G85" s="215"/>
      <c r="H85" s="215"/>
      <c r="I85" s="177"/>
      <c r="J85" s="174">
        <v>92.3</v>
      </c>
      <c r="K85" s="320">
        <v>89.2</v>
      </c>
      <c r="L85" s="174">
        <v>92.3</v>
      </c>
      <c r="M85" s="174"/>
      <c r="N85" s="232"/>
    </row>
    <row r="86" spans="1:15" s="129" customFormat="1" ht="24" customHeight="1">
      <c r="A86" s="209">
        <v>5</v>
      </c>
      <c r="B86" s="340" t="s">
        <v>93</v>
      </c>
      <c r="C86" s="233" t="s">
        <v>269</v>
      </c>
      <c r="D86" s="215"/>
      <c r="E86" s="215"/>
      <c r="F86" s="215"/>
      <c r="G86" s="215"/>
      <c r="H86" s="215"/>
      <c r="I86" s="177"/>
      <c r="J86" s="174">
        <v>130</v>
      </c>
      <c r="K86" s="320">
        <v>130</v>
      </c>
      <c r="L86" s="320">
        <v>130</v>
      </c>
      <c r="M86" s="342">
        <v>100</v>
      </c>
      <c r="N86" s="377">
        <v>100</v>
      </c>
    </row>
    <row r="87" spans="1:15" s="129" customFormat="1" ht="24" customHeight="1">
      <c r="A87" s="209">
        <v>6</v>
      </c>
      <c r="B87" s="339" t="s">
        <v>260</v>
      </c>
      <c r="C87" s="233" t="s">
        <v>10</v>
      </c>
      <c r="D87" s="215"/>
      <c r="E87" s="215"/>
      <c r="F87" s="215"/>
      <c r="G87" s="215"/>
      <c r="H87" s="215"/>
      <c r="I87" s="177"/>
      <c r="J87" s="174">
        <v>100</v>
      </c>
      <c r="K87" s="320">
        <v>100</v>
      </c>
      <c r="L87" s="320">
        <v>100</v>
      </c>
      <c r="M87" s="342">
        <v>100</v>
      </c>
      <c r="N87" s="377">
        <v>100</v>
      </c>
    </row>
    <row r="88" spans="1:15" s="127" customFormat="1" ht="41.1" customHeight="1">
      <c r="A88" s="206" t="s">
        <v>350</v>
      </c>
      <c r="B88" s="204" t="s">
        <v>266</v>
      </c>
      <c r="C88" s="206"/>
      <c r="D88" s="208"/>
      <c r="E88" s="208"/>
      <c r="F88" s="208"/>
      <c r="G88" s="208"/>
      <c r="H88" s="208"/>
      <c r="I88" s="208"/>
      <c r="J88" s="175"/>
      <c r="K88" s="175"/>
      <c r="L88" s="175"/>
      <c r="M88" s="175"/>
      <c r="N88" s="367"/>
    </row>
    <row r="89" spans="1:15" s="127" customFormat="1" ht="24.95" customHeight="1">
      <c r="A89" s="237" t="s">
        <v>25</v>
      </c>
      <c r="B89" s="226" t="s">
        <v>287</v>
      </c>
      <c r="C89" s="387"/>
      <c r="D89" s="388"/>
      <c r="E89" s="388"/>
      <c r="F89" s="388"/>
      <c r="G89" s="388"/>
      <c r="H89" s="388"/>
      <c r="I89" s="388"/>
      <c r="J89" s="389"/>
      <c r="K89" s="175"/>
      <c r="L89" s="175"/>
      <c r="M89" s="175"/>
      <c r="N89" s="367"/>
    </row>
    <row r="90" spans="1:15" s="127" customFormat="1" ht="24.95" customHeight="1">
      <c r="A90" s="227" t="s">
        <v>288</v>
      </c>
      <c r="B90" s="216" t="s">
        <v>289</v>
      </c>
      <c r="C90" s="206"/>
      <c r="D90" s="208"/>
      <c r="E90" s="208"/>
      <c r="F90" s="208"/>
      <c r="G90" s="208"/>
      <c r="H90" s="208"/>
      <c r="I90" s="208"/>
      <c r="J90" s="174"/>
      <c r="K90" s="174"/>
      <c r="L90" s="174"/>
      <c r="M90" s="175"/>
      <c r="N90" s="367"/>
    </row>
    <row r="91" spans="1:15" s="127" customFormat="1" ht="24.95" customHeight="1">
      <c r="A91" s="227" t="s">
        <v>330</v>
      </c>
      <c r="B91" s="216" t="s">
        <v>281</v>
      </c>
      <c r="C91" s="209" t="s">
        <v>290</v>
      </c>
      <c r="D91" s="228"/>
      <c r="E91" s="228"/>
      <c r="F91" s="228"/>
      <c r="G91" s="228"/>
      <c r="H91" s="228"/>
      <c r="I91" s="228"/>
      <c r="J91" s="274">
        <v>9182</v>
      </c>
      <c r="K91" s="274">
        <v>9076.4699999999993</v>
      </c>
      <c r="L91" s="274">
        <v>9329.57</v>
      </c>
      <c r="M91" s="341">
        <f>L91/K91*100</f>
        <v>102.78852902064348</v>
      </c>
      <c r="N91" s="378">
        <f>L91/J91*100</f>
        <v>101.6071661947288</v>
      </c>
    </row>
    <row r="92" spans="1:15" s="127" customFormat="1" ht="33" hidden="1" customHeight="1">
      <c r="A92" s="227"/>
      <c r="B92" s="216" t="s">
        <v>282</v>
      </c>
      <c r="C92" s="209" t="s">
        <v>290</v>
      </c>
      <c r="D92" s="208"/>
      <c r="E92" s="208"/>
      <c r="F92" s="208"/>
      <c r="G92" s="208"/>
      <c r="H92" s="208"/>
      <c r="I92" s="208"/>
      <c r="J92" s="274"/>
      <c r="K92" s="274"/>
      <c r="L92" s="274"/>
      <c r="M92" s="341"/>
      <c r="N92" s="378"/>
    </row>
    <row r="93" spans="1:15" s="127" customFormat="1" ht="24.95" customHeight="1">
      <c r="A93" s="227"/>
      <c r="B93" s="216" t="s">
        <v>283</v>
      </c>
      <c r="C93" s="209" t="s">
        <v>290</v>
      </c>
      <c r="D93" s="228"/>
      <c r="E93" s="228"/>
      <c r="F93" s="228"/>
      <c r="G93" s="228"/>
      <c r="H93" s="228"/>
      <c r="I93" s="228"/>
      <c r="J93" s="274">
        <v>30611</v>
      </c>
      <c r="K93" s="274">
        <v>29110.04</v>
      </c>
      <c r="L93" s="274">
        <v>28952.06</v>
      </c>
      <c r="M93" s="341">
        <f>L93/K93*100</f>
        <v>99.457300642664876</v>
      </c>
      <c r="N93" s="378">
        <f>L93/J93*100</f>
        <v>94.580575610074817</v>
      </c>
    </row>
    <row r="94" spans="1:15" s="127" customFormat="1" ht="24.95" customHeight="1">
      <c r="A94" s="227"/>
      <c r="B94" s="216" t="s">
        <v>404</v>
      </c>
      <c r="C94" s="209"/>
      <c r="D94" s="228"/>
      <c r="E94" s="228"/>
      <c r="F94" s="228"/>
      <c r="G94" s="228"/>
      <c r="H94" s="228"/>
      <c r="I94" s="228"/>
      <c r="J94" s="274">
        <v>4619</v>
      </c>
      <c r="K94" s="274">
        <v>1968.5</v>
      </c>
      <c r="L94" s="274">
        <v>1739</v>
      </c>
      <c r="M94" s="341">
        <f>L94/K94*100</f>
        <v>88.341376682753364</v>
      </c>
      <c r="N94" s="378">
        <f>L94/J94*100</f>
        <v>37.648841740636499</v>
      </c>
    </row>
    <row r="95" spans="1:15" s="127" customFormat="1" ht="24.95" customHeight="1">
      <c r="A95" s="227"/>
      <c r="B95" s="216" t="s">
        <v>284</v>
      </c>
      <c r="C95" s="209" t="s">
        <v>290</v>
      </c>
      <c r="D95" s="228"/>
      <c r="E95" s="228"/>
      <c r="F95" s="228"/>
      <c r="G95" s="228"/>
      <c r="H95" s="228"/>
      <c r="I95" s="228"/>
      <c r="J95" s="274">
        <v>1579</v>
      </c>
      <c r="K95" s="274">
        <v>1040.01</v>
      </c>
      <c r="L95" s="274">
        <v>1001.48</v>
      </c>
      <c r="M95" s="342">
        <f>L95/K95*100</f>
        <v>96.295227930500673</v>
      </c>
      <c r="N95" s="379">
        <f>L95/J95*100</f>
        <v>63.424952501583284</v>
      </c>
    </row>
    <row r="96" spans="1:15" s="127" customFormat="1" ht="24.95" customHeight="1">
      <c r="A96" s="227"/>
      <c r="B96" s="122" t="s">
        <v>345</v>
      </c>
      <c r="C96" s="343" t="s">
        <v>346</v>
      </c>
      <c r="D96" s="208"/>
      <c r="E96" s="208"/>
      <c r="F96" s="208"/>
      <c r="G96" s="208"/>
      <c r="H96" s="208"/>
      <c r="I96" s="208"/>
      <c r="J96" s="274">
        <v>259791</v>
      </c>
      <c r="K96" s="357">
        <v>128305.60000000001</v>
      </c>
      <c r="L96" s="357">
        <v>129042.19</v>
      </c>
      <c r="M96" s="342">
        <f>L96/K96*100</f>
        <v>100.57409029691611</v>
      </c>
      <c r="N96" s="379">
        <f>L96/J96*100</f>
        <v>49.671539814697205</v>
      </c>
      <c r="O96" s="127">
        <v>1</v>
      </c>
    </row>
    <row r="97" spans="1:17" s="127" customFormat="1" ht="24.95" customHeight="1">
      <c r="A97" s="227" t="s">
        <v>286</v>
      </c>
      <c r="B97" s="216" t="s">
        <v>291</v>
      </c>
      <c r="C97" s="209"/>
      <c r="D97" s="208"/>
      <c r="E97" s="208"/>
      <c r="F97" s="208"/>
      <c r="G97" s="208"/>
      <c r="H97" s="208"/>
      <c r="I97" s="208"/>
      <c r="J97" s="274"/>
      <c r="K97" s="274"/>
      <c r="L97" s="274"/>
      <c r="M97" s="342"/>
      <c r="N97" s="379"/>
      <c r="O97" s="127">
        <v>1</v>
      </c>
      <c r="Q97" s="127" t="s">
        <v>415</v>
      </c>
    </row>
    <row r="98" spans="1:17" s="127" customFormat="1" ht="24.95" customHeight="1">
      <c r="A98" s="227"/>
      <c r="B98" s="216" t="s">
        <v>331</v>
      </c>
      <c r="C98" s="209" t="s">
        <v>332</v>
      </c>
      <c r="D98" s="228"/>
      <c r="E98" s="228"/>
      <c r="F98" s="228"/>
      <c r="G98" s="228"/>
      <c r="H98" s="228"/>
      <c r="I98" s="228"/>
      <c r="J98" s="274">
        <v>126904</v>
      </c>
      <c r="K98" s="274">
        <v>123470</v>
      </c>
      <c r="L98" s="274">
        <v>127751</v>
      </c>
      <c r="M98" s="341">
        <f>L98/K98*100</f>
        <v>103.46723900542642</v>
      </c>
      <c r="N98" s="378">
        <f>L98/J98*100</f>
        <v>100.66743365063355</v>
      </c>
    </row>
    <row r="99" spans="1:17" s="127" customFormat="1" ht="24.95" customHeight="1">
      <c r="A99" s="227"/>
      <c r="B99" s="216" t="s">
        <v>333</v>
      </c>
      <c r="C99" s="209" t="s">
        <v>332</v>
      </c>
      <c r="D99" s="228"/>
      <c r="E99" s="228"/>
      <c r="F99" s="228"/>
      <c r="G99" s="228"/>
      <c r="H99" s="228"/>
      <c r="I99" s="228"/>
      <c r="J99" s="274">
        <v>65243</v>
      </c>
      <c r="K99" s="274">
        <v>59904</v>
      </c>
      <c r="L99" s="274">
        <v>65707</v>
      </c>
      <c r="M99" s="341">
        <f>L99/K99*100</f>
        <v>109.68716613247864</v>
      </c>
      <c r="N99" s="378">
        <f>L99/J99*100</f>
        <v>100.71118740707816</v>
      </c>
    </row>
    <row r="100" spans="1:17" s="127" customFormat="1" ht="24.95" customHeight="1">
      <c r="A100" s="227"/>
      <c r="B100" s="216" t="s">
        <v>334</v>
      </c>
      <c r="C100" s="209" t="s">
        <v>332</v>
      </c>
      <c r="D100" s="228"/>
      <c r="E100" s="228"/>
      <c r="F100" s="228"/>
      <c r="G100" s="228"/>
      <c r="H100" s="228"/>
      <c r="I100" s="228"/>
      <c r="J100" s="274">
        <v>402333</v>
      </c>
      <c r="K100" s="274">
        <v>380119</v>
      </c>
      <c r="L100" s="274">
        <v>394530</v>
      </c>
      <c r="M100" s="341">
        <f>L100/K100*100</f>
        <v>103.79118118273487</v>
      </c>
      <c r="N100" s="378">
        <f>L100/J100*100</f>
        <v>98.060561773456314</v>
      </c>
    </row>
    <row r="101" spans="1:17" s="127" customFormat="1" ht="24.95" customHeight="1">
      <c r="A101" s="227"/>
      <c r="B101" s="216" t="s">
        <v>335</v>
      </c>
      <c r="C101" s="209" t="s">
        <v>336</v>
      </c>
      <c r="D101" s="228"/>
      <c r="E101" s="228"/>
      <c r="F101" s="228"/>
      <c r="G101" s="228"/>
      <c r="H101" s="228"/>
      <c r="I101" s="228"/>
      <c r="J101" s="274">
        <v>4041.308</v>
      </c>
      <c r="K101" s="274">
        <v>3768.114</v>
      </c>
      <c r="L101" s="274">
        <v>4033.741</v>
      </c>
      <c r="M101" s="341">
        <f>L101/K101*100</f>
        <v>107.04933555619603</v>
      </c>
      <c r="N101" s="378">
        <f>L101/J101*100</f>
        <v>99.812758641509134</v>
      </c>
    </row>
    <row r="102" spans="1:17" s="127" customFormat="1" ht="24.95" hidden="1" customHeight="1">
      <c r="A102" s="237">
        <v>2</v>
      </c>
      <c r="B102" s="226" t="s">
        <v>292</v>
      </c>
      <c r="C102" s="229"/>
      <c r="D102" s="230"/>
      <c r="E102" s="230"/>
      <c r="F102" s="230"/>
      <c r="G102" s="230"/>
      <c r="H102" s="230"/>
      <c r="I102" s="230"/>
      <c r="J102" s="344"/>
      <c r="K102" s="344"/>
      <c r="L102" s="344"/>
      <c r="M102" s="345"/>
      <c r="N102" s="380"/>
    </row>
    <row r="103" spans="1:17" s="127" customFormat="1" ht="24.95" hidden="1" customHeight="1">
      <c r="A103" s="227"/>
      <c r="B103" s="216" t="s">
        <v>339</v>
      </c>
      <c r="C103" s="231" t="s">
        <v>293</v>
      </c>
      <c r="D103" s="225"/>
      <c r="E103" s="225"/>
      <c r="F103" s="225"/>
      <c r="G103" s="225"/>
      <c r="H103" s="225"/>
      <c r="I103" s="225"/>
      <c r="J103" s="346"/>
      <c r="K103" s="346"/>
      <c r="L103" s="346"/>
      <c r="M103" s="342"/>
      <c r="N103" s="379"/>
    </row>
    <row r="104" spans="1:17" s="127" customFormat="1" ht="24.95" hidden="1" customHeight="1">
      <c r="A104" s="227"/>
      <c r="B104" s="216" t="s">
        <v>285</v>
      </c>
      <c r="C104" s="231"/>
      <c r="D104" s="225"/>
      <c r="E104" s="225"/>
      <c r="F104" s="225"/>
      <c r="G104" s="225"/>
      <c r="H104" s="225"/>
      <c r="I104" s="225"/>
      <c r="J104" s="346"/>
      <c r="K104" s="346"/>
      <c r="L104" s="346"/>
      <c r="M104" s="342"/>
      <c r="N104" s="379"/>
    </row>
    <row r="105" spans="1:17" s="127" customFormat="1" ht="24.95" customHeight="1">
      <c r="A105" s="237" t="s">
        <v>27</v>
      </c>
      <c r="B105" s="226" t="s">
        <v>344</v>
      </c>
      <c r="C105" s="319"/>
      <c r="D105" s="347"/>
      <c r="E105" s="347"/>
      <c r="F105" s="347"/>
      <c r="G105" s="347"/>
      <c r="H105" s="347"/>
      <c r="I105" s="347"/>
      <c r="J105" s="344"/>
      <c r="K105" s="344"/>
      <c r="L105" s="344"/>
      <c r="M105" s="345"/>
      <c r="N105" s="380"/>
    </row>
    <row r="106" spans="1:17" s="127" customFormat="1" ht="24.95" customHeight="1">
      <c r="A106" s="227" t="s">
        <v>347</v>
      </c>
      <c r="B106" s="216" t="s">
        <v>337</v>
      </c>
      <c r="C106" s="231" t="s">
        <v>290</v>
      </c>
      <c r="D106" s="225"/>
      <c r="E106" s="225"/>
      <c r="F106" s="225"/>
      <c r="G106" s="225"/>
      <c r="H106" s="225"/>
      <c r="I106" s="225"/>
      <c r="J106" s="346">
        <v>2242</v>
      </c>
      <c r="K106" s="346">
        <v>2201.81</v>
      </c>
      <c r="L106" s="346">
        <v>2234.7399999999998</v>
      </c>
      <c r="M106" s="342">
        <f>L106/K106*100</f>
        <v>101.49558772101135</v>
      </c>
      <c r="N106" s="379">
        <f>L106/J106*100</f>
        <v>99.67618198037465</v>
      </c>
    </row>
    <row r="107" spans="1:17" s="127" customFormat="1" ht="24.95" customHeight="1">
      <c r="A107" s="227" t="s">
        <v>347</v>
      </c>
      <c r="B107" s="216" t="s">
        <v>338</v>
      </c>
      <c r="C107" s="231" t="s">
        <v>295</v>
      </c>
      <c r="D107" s="225"/>
      <c r="E107" s="225"/>
      <c r="F107" s="225"/>
      <c r="G107" s="225"/>
      <c r="H107" s="225"/>
      <c r="I107" s="225"/>
      <c r="J107" s="346">
        <f>J108+J109</f>
        <v>2964.2</v>
      </c>
      <c r="K107" s="346">
        <v>1356.23</v>
      </c>
      <c r="L107" s="346">
        <v>1499.1</v>
      </c>
      <c r="M107" s="342">
        <f>L107/K107*100</f>
        <v>110.53434889362424</v>
      </c>
      <c r="N107" s="379">
        <f>L107/J107*100</f>
        <v>50.573510559341472</v>
      </c>
    </row>
    <row r="108" spans="1:17" s="127" customFormat="1" ht="24.95" customHeight="1">
      <c r="A108" s="227" t="s">
        <v>411</v>
      </c>
      <c r="B108" s="348" t="s">
        <v>409</v>
      </c>
      <c r="C108" s="349" t="s">
        <v>295</v>
      </c>
      <c r="D108" s="225"/>
      <c r="E108" s="225"/>
      <c r="F108" s="225"/>
      <c r="G108" s="225"/>
      <c r="H108" s="225"/>
      <c r="I108" s="225"/>
      <c r="J108" s="346">
        <v>252.5</v>
      </c>
      <c r="K108" s="358">
        <v>119.19</v>
      </c>
      <c r="L108" s="358">
        <v>120.81</v>
      </c>
      <c r="M108" s="342">
        <f>L108/K108*100</f>
        <v>101.35917442738484</v>
      </c>
      <c r="N108" s="379">
        <f t="shared" ref="N108:N109" si="24">L108/J108*100</f>
        <v>47.845544554455451</v>
      </c>
    </row>
    <row r="109" spans="1:17" s="127" customFormat="1" ht="24.95" customHeight="1">
      <c r="A109" s="227" t="s">
        <v>411</v>
      </c>
      <c r="B109" s="348" t="s">
        <v>410</v>
      </c>
      <c r="C109" s="349" t="s">
        <v>295</v>
      </c>
      <c r="D109" s="225"/>
      <c r="E109" s="225"/>
      <c r="F109" s="225"/>
      <c r="G109" s="225"/>
      <c r="H109" s="225"/>
      <c r="I109" s="225"/>
      <c r="J109" s="346">
        <v>2711.7</v>
      </c>
      <c r="K109" s="358">
        <v>1237.04</v>
      </c>
      <c r="L109" s="358">
        <v>1378.29</v>
      </c>
      <c r="M109" s="342">
        <f>L109/K109*100</f>
        <v>111.41838582422557</v>
      </c>
      <c r="N109" s="379">
        <f t="shared" si="24"/>
        <v>50.82752516871335</v>
      </c>
    </row>
    <row r="110" spans="1:17" s="127" customFormat="1" ht="38.1" customHeight="1">
      <c r="A110" s="229" t="s">
        <v>241</v>
      </c>
      <c r="B110" s="350" t="s">
        <v>351</v>
      </c>
      <c r="C110" s="317"/>
      <c r="D110" s="317"/>
      <c r="E110" s="317"/>
      <c r="F110" s="317"/>
      <c r="G110" s="317"/>
      <c r="H110" s="317"/>
      <c r="I110" s="317"/>
      <c r="J110" s="317"/>
      <c r="K110" s="173"/>
      <c r="L110" s="173"/>
      <c r="M110" s="173"/>
      <c r="N110" s="381"/>
      <c r="P110" s="127">
        <v>1</v>
      </c>
      <c r="Q110" s="127" t="s">
        <v>416</v>
      </c>
    </row>
    <row r="111" spans="1:17" s="127" customFormat="1" ht="38.1" customHeight="1">
      <c r="A111" s="231">
        <v>1</v>
      </c>
      <c r="B111" s="216" t="s">
        <v>294</v>
      </c>
      <c r="C111" s="227" t="s">
        <v>295</v>
      </c>
      <c r="D111" s="225"/>
      <c r="E111" s="225"/>
      <c r="F111" s="225"/>
      <c r="G111" s="225"/>
      <c r="H111" s="225"/>
      <c r="I111" s="225"/>
      <c r="J111" s="359">
        <v>10000</v>
      </c>
      <c r="K111" s="360">
        <v>4546</v>
      </c>
      <c r="L111" s="360">
        <v>3046</v>
      </c>
      <c r="M111" s="360">
        <f>L111/K111*100</f>
        <v>67.003959524857009</v>
      </c>
      <c r="N111" s="176">
        <f>L111/J111*100</f>
        <v>30.459999999999997</v>
      </c>
    </row>
    <row r="112" spans="1:17" s="127" customFormat="1" ht="38.1" customHeight="1">
      <c r="A112" s="231">
        <v>2</v>
      </c>
      <c r="B112" s="216" t="s">
        <v>296</v>
      </c>
      <c r="C112" s="227" t="s">
        <v>297</v>
      </c>
      <c r="D112" s="225"/>
      <c r="E112" s="225"/>
      <c r="F112" s="225"/>
      <c r="G112" s="225"/>
      <c r="H112" s="225"/>
      <c r="I112" s="225"/>
      <c r="J112" s="359">
        <v>650000</v>
      </c>
      <c r="K112" s="360">
        <v>343191</v>
      </c>
      <c r="L112" s="360">
        <v>363474</v>
      </c>
      <c r="M112" s="360">
        <f t="shared" ref="M112:M134" si="25">L112/K112*100</f>
        <v>105.91012002062992</v>
      </c>
      <c r="N112" s="176">
        <f t="shared" ref="N112:N134" si="26">L112/J112*100</f>
        <v>55.919076923076929</v>
      </c>
    </row>
    <row r="113" spans="1:14" s="127" customFormat="1" ht="38.1" hidden="1" customHeight="1">
      <c r="A113" s="231">
        <v>3</v>
      </c>
      <c r="B113" s="216" t="s">
        <v>298</v>
      </c>
      <c r="C113" s="227" t="s">
        <v>295</v>
      </c>
      <c r="D113" s="225"/>
      <c r="E113" s="225"/>
      <c r="F113" s="225"/>
      <c r="G113" s="225"/>
      <c r="H113" s="225"/>
      <c r="I113" s="225"/>
      <c r="J113" s="359"/>
      <c r="K113" s="360"/>
      <c r="L113" s="360"/>
      <c r="M113" s="360" t="e">
        <f t="shared" si="25"/>
        <v>#DIV/0!</v>
      </c>
      <c r="N113" s="176" t="e">
        <f t="shared" si="26"/>
        <v>#DIV/0!</v>
      </c>
    </row>
    <row r="114" spans="1:14" s="127" customFormat="1" ht="38.1" hidden="1" customHeight="1">
      <c r="A114" s="231">
        <v>4</v>
      </c>
      <c r="B114" s="216" t="s">
        <v>299</v>
      </c>
      <c r="C114" s="227" t="s">
        <v>295</v>
      </c>
      <c r="D114" s="225"/>
      <c r="E114" s="225"/>
      <c r="F114" s="225"/>
      <c r="G114" s="225"/>
      <c r="H114" s="225"/>
      <c r="I114" s="225"/>
      <c r="J114" s="359"/>
      <c r="K114" s="360"/>
      <c r="L114" s="360"/>
      <c r="M114" s="360" t="e">
        <f t="shared" si="25"/>
        <v>#DIV/0!</v>
      </c>
      <c r="N114" s="176" t="e">
        <f t="shared" si="26"/>
        <v>#DIV/0!</v>
      </c>
    </row>
    <row r="115" spans="1:14" s="127" customFormat="1" ht="38.1" hidden="1" customHeight="1">
      <c r="A115" s="231">
        <v>5</v>
      </c>
      <c r="B115" s="216" t="s">
        <v>300</v>
      </c>
      <c r="C115" s="227" t="s">
        <v>295</v>
      </c>
      <c r="D115" s="225"/>
      <c r="E115" s="225"/>
      <c r="F115" s="225"/>
      <c r="G115" s="225"/>
      <c r="H115" s="225"/>
      <c r="I115" s="225"/>
      <c r="J115" s="359"/>
      <c r="K115" s="360"/>
      <c r="L115" s="360"/>
      <c r="M115" s="360" t="e">
        <f t="shared" si="25"/>
        <v>#DIV/0!</v>
      </c>
      <c r="N115" s="176" t="e">
        <f t="shared" si="26"/>
        <v>#DIV/0!</v>
      </c>
    </row>
    <row r="116" spans="1:14" s="127" customFormat="1" ht="38.1" hidden="1" customHeight="1">
      <c r="A116" s="231">
        <v>6</v>
      </c>
      <c r="B116" s="216" t="s">
        <v>301</v>
      </c>
      <c r="C116" s="227" t="s">
        <v>302</v>
      </c>
      <c r="D116" s="225"/>
      <c r="E116" s="225"/>
      <c r="F116" s="225"/>
      <c r="G116" s="225"/>
      <c r="H116" s="225"/>
      <c r="I116" s="225"/>
      <c r="J116" s="359"/>
      <c r="K116" s="360"/>
      <c r="L116" s="360"/>
      <c r="M116" s="360" t="e">
        <f t="shared" si="25"/>
        <v>#DIV/0!</v>
      </c>
      <c r="N116" s="176" t="e">
        <f t="shared" si="26"/>
        <v>#DIV/0!</v>
      </c>
    </row>
    <row r="117" spans="1:14" s="127" customFormat="1" ht="38.1" hidden="1" customHeight="1">
      <c r="A117" s="231">
        <v>7</v>
      </c>
      <c r="B117" s="216" t="s">
        <v>303</v>
      </c>
      <c r="C117" s="227" t="s">
        <v>304</v>
      </c>
      <c r="D117" s="225"/>
      <c r="E117" s="225"/>
      <c r="F117" s="225"/>
      <c r="G117" s="225"/>
      <c r="H117" s="225"/>
      <c r="I117" s="225"/>
      <c r="J117" s="359"/>
      <c r="K117" s="360"/>
      <c r="L117" s="360"/>
      <c r="M117" s="360" t="e">
        <f t="shared" si="25"/>
        <v>#DIV/0!</v>
      </c>
      <c r="N117" s="176" t="e">
        <f t="shared" si="26"/>
        <v>#DIV/0!</v>
      </c>
    </row>
    <row r="118" spans="1:14" s="127" customFormat="1" ht="38.1" hidden="1" customHeight="1">
      <c r="A118" s="231">
        <v>8</v>
      </c>
      <c r="B118" s="216" t="s">
        <v>305</v>
      </c>
      <c r="C118" s="227" t="s">
        <v>306</v>
      </c>
      <c r="D118" s="225"/>
      <c r="E118" s="225"/>
      <c r="F118" s="225"/>
      <c r="G118" s="225"/>
      <c r="H118" s="225"/>
      <c r="I118" s="225"/>
      <c r="J118" s="359"/>
      <c r="K118" s="360"/>
      <c r="L118" s="360"/>
      <c r="M118" s="360" t="e">
        <f t="shared" si="25"/>
        <v>#DIV/0!</v>
      </c>
      <c r="N118" s="176" t="e">
        <f t="shared" si="26"/>
        <v>#DIV/0!</v>
      </c>
    </row>
    <row r="119" spans="1:14" s="127" customFormat="1" ht="38.1" hidden="1" customHeight="1">
      <c r="A119" s="231">
        <v>9</v>
      </c>
      <c r="B119" s="216" t="s">
        <v>307</v>
      </c>
      <c r="C119" s="227" t="s">
        <v>308</v>
      </c>
      <c r="D119" s="225"/>
      <c r="E119" s="225"/>
      <c r="F119" s="225"/>
      <c r="G119" s="225"/>
      <c r="H119" s="225"/>
      <c r="I119" s="225"/>
      <c r="J119" s="359"/>
      <c r="K119" s="360"/>
      <c r="L119" s="360"/>
      <c r="M119" s="360" t="e">
        <f t="shared" si="25"/>
        <v>#DIV/0!</v>
      </c>
      <c r="N119" s="176" t="e">
        <f t="shared" si="26"/>
        <v>#DIV/0!</v>
      </c>
    </row>
    <row r="120" spans="1:14" s="127" customFormat="1" ht="38.1" hidden="1" customHeight="1">
      <c r="A120" s="231">
        <v>10</v>
      </c>
      <c r="B120" s="216" t="s">
        <v>309</v>
      </c>
      <c r="C120" s="227" t="s">
        <v>308</v>
      </c>
      <c r="D120" s="225"/>
      <c r="E120" s="225"/>
      <c r="F120" s="225"/>
      <c r="G120" s="225"/>
      <c r="H120" s="225"/>
      <c r="I120" s="225"/>
      <c r="J120" s="359"/>
      <c r="K120" s="360"/>
      <c r="L120" s="360"/>
      <c r="M120" s="360" t="e">
        <f t="shared" si="25"/>
        <v>#DIV/0!</v>
      </c>
      <c r="N120" s="176" t="e">
        <f t="shared" si="26"/>
        <v>#DIV/0!</v>
      </c>
    </row>
    <row r="121" spans="1:14" s="127" customFormat="1" ht="38.1" customHeight="1">
      <c r="A121" s="231">
        <v>3</v>
      </c>
      <c r="B121" s="216" t="s">
        <v>310</v>
      </c>
      <c r="C121" s="227" t="s">
        <v>311</v>
      </c>
      <c r="D121" s="225"/>
      <c r="E121" s="225"/>
      <c r="F121" s="225"/>
      <c r="G121" s="225"/>
      <c r="H121" s="225"/>
      <c r="I121" s="225"/>
      <c r="J121" s="359">
        <v>70000</v>
      </c>
      <c r="K121" s="360">
        <v>33600</v>
      </c>
      <c r="L121" s="360">
        <v>36700</v>
      </c>
      <c r="M121" s="360">
        <f t="shared" si="25"/>
        <v>109.22619047619047</v>
      </c>
      <c r="N121" s="176">
        <f t="shared" si="26"/>
        <v>52.428571428571423</v>
      </c>
    </row>
    <row r="122" spans="1:14" s="127" customFormat="1" ht="38.1" customHeight="1">
      <c r="A122" s="231">
        <v>4</v>
      </c>
      <c r="B122" s="216" t="s">
        <v>312</v>
      </c>
      <c r="C122" s="227" t="s">
        <v>295</v>
      </c>
      <c r="D122" s="225"/>
      <c r="E122" s="225"/>
      <c r="F122" s="225"/>
      <c r="G122" s="225"/>
      <c r="H122" s="225"/>
      <c r="I122" s="225"/>
      <c r="J122" s="359">
        <v>270000</v>
      </c>
      <c r="K122" s="360">
        <v>131390</v>
      </c>
      <c r="L122" s="360">
        <v>133781</v>
      </c>
      <c r="M122" s="360">
        <f t="shared" si="25"/>
        <v>101.81977319430702</v>
      </c>
      <c r="N122" s="176">
        <f t="shared" si="26"/>
        <v>49.54851851851852</v>
      </c>
    </row>
    <row r="123" spans="1:14" s="127" customFormat="1" ht="38.1" hidden="1" customHeight="1">
      <c r="A123" s="231">
        <v>5</v>
      </c>
      <c r="B123" s="216" t="s">
        <v>313</v>
      </c>
      <c r="C123" s="227" t="s">
        <v>295</v>
      </c>
      <c r="D123" s="225"/>
      <c r="E123" s="225"/>
      <c r="F123" s="225"/>
      <c r="G123" s="225"/>
      <c r="H123" s="225"/>
      <c r="I123" s="225"/>
      <c r="J123" s="359"/>
      <c r="K123" s="360"/>
      <c r="L123" s="360"/>
      <c r="M123" s="360" t="e">
        <f t="shared" si="25"/>
        <v>#DIV/0!</v>
      </c>
      <c r="N123" s="176" t="e">
        <f t="shared" si="26"/>
        <v>#DIV/0!</v>
      </c>
    </row>
    <row r="124" spans="1:14" s="127" customFormat="1" ht="38.1" hidden="1" customHeight="1">
      <c r="A124" s="231">
        <v>6</v>
      </c>
      <c r="B124" s="216" t="s">
        <v>314</v>
      </c>
      <c r="C124" s="227" t="s">
        <v>295</v>
      </c>
      <c r="D124" s="225"/>
      <c r="E124" s="225"/>
      <c r="F124" s="225"/>
      <c r="G124" s="225"/>
      <c r="H124" s="225"/>
      <c r="I124" s="225"/>
      <c r="J124" s="359"/>
      <c r="K124" s="360"/>
      <c r="L124" s="360"/>
      <c r="M124" s="360" t="e">
        <f t="shared" si="25"/>
        <v>#DIV/0!</v>
      </c>
      <c r="N124" s="176" t="e">
        <f t="shared" si="26"/>
        <v>#DIV/0!</v>
      </c>
    </row>
    <row r="125" spans="1:14" s="127" customFormat="1" ht="38.1" hidden="1" customHeight="1">
      <c r="A125" s="231">
        <v>15</v>
      </c>
      <c r="B125" s="216" t="s">
        <v>315</v>
      </c>
      <c r="C125" s="227" t="s">
        <v>316</v>
      </c>
      <c r="D125" s="225"/>
      <c r="E125" s="225"/>
      <c r="F125" s="225"/>
      <c r="G125" s="225"/>
      <c r="H125" s="225"/>
      <c r="I125" s="225"/>
      <c r="J125" s="359"/>
      <c r="K125" s="360"/>
      <c r="L125" s="360"/>
      <c r="M125" s="360" t="e">
        <f t="shared" si="25"/>
        <v>#DIV/0!</v>
      </c>
      <c r="N125" s="176" t="e">
        <f t="shared" si="26"/>
        <v>#DIV/0!</v>
      </c>
    </row>
    <row r="126" spans="1:14" s="127" customFormat="1" ht="38.1" hidden="1" customHeight="1">
      <c r="A126" s="231">
        <v>16</v>
      </c>
      <c r="B126" s="216" t="s">
        <v>317</v>
      </c>
      <c r="C126" s="227" t="s">
        <v>316</v>
      </c>
      <c r="D126" s="225"/>
      <c r="E126" s="225"/>
      <c r="F126" s="225"/>
      <c r="G126" s="225"/>
      <c r="H126" s="225"/>
      <c r="I126" s="225"/>
      <c r="J126" s="359"/>
      <c r="K126" s="360"/>
      <c r="L126" s="360"/>
      <c r="M126" s="360" t="e">
        <f t="shared" si="25"/>
        <v>#DIV/0!</v>
      </c>
      <c r="N126" s="176" t="e">
        <f t="shared" si="26"/>
        <v>#DIV/0!</v>
      </c>
    </row>
    <row r="127" spans="1:14" s="127" customFormat="1" ht="38.1" hidden="1" customHeight="1">
      <c r="A127" s="231">
        <v>17</v>
      </c>
      <c r="B127" s="216" t="s">
        <v>318</v>
      </c>
      <c r="C127" s="227" t="s">
        <v>316</v>
      </c>
      <c r="D127" s="225"/>
      <c r="E127" s="225"/>
      <c r="F127" s="225"/>
      <c r="G127" s="225"/>
      <c r="H127" s="225"/>
      <c r="I127" s="225"/>
      <c r="J127" s="359"/>
      <c r="K127" s="360"/>
      <c r="L127" s="360"/>
      <c r="M127" s="360" t="e">
        <f t="shared" si="25"/>
        <v>#DIV/0!</v>
      </c>
      <c r="N127" s="176" t="e">
        <f t="shared" si="26"/>
        <v>#DIV/0!</v>
      </c>
    </row>
    <row r="128" spans="1:14" s="127" customFormat="1" ht="38.1" hidden="1" customHeight="1">
      <c r="A128" s="231">
        <v>18</v>
      </c>
      <c r="B128" s="216" t="s">
        <v>319</v>
      </c>
      <c r="C128" s="227" t="s">
        <v>316</v>
      </c>
      <c r="D128" s="225"/>
      <c r="E128" s="225"/>
      <c r="F128" s="225"/>
      <c r="G128" s="225"/>
      <c r="H128" s="225"/>
      <c r="I128" s="225"/>
      <c r="J128" s="359"/>
      <c r="K128" s="360"/>
      <c r="L128" s="360"/>
      <c r="M128" s="360" t="e">
        <f t="shared" si="25"/>
        <v>#DIV/0!</v>
      </c>
      <c r="N128" s="176" t="e">
        <f t="shared" si="26"/>
        <v>#DIV/0!</v>
      </c>
    </row>
    <row r="129" spans="1:25" s="127" customFormat="1" ht="38.1" hidden="1" customHeight="1">
      <c r="A129" s="231">
        <v>19</v>
      </c>
      <c r="B129" s="216" t="s">
        <v>320</v>
      </c>
      <c r="C129" s="227" t="s">
        <v>316</v>
      </c>
      <c r="D129" s="225"/>
      <c r="E129" s="225"/>
      <c r="F129" s="225"/>
      <c r="G129" s="225"/>
      <c r="H129" s="225"/>
      <c r="I129" s="225"/>
      <c r="J129" s="359"/>
      <c r="K129" s="360"/>
      <c r="L129" s="360"/>
      <c r="M129" s="360" t="e">
        <f t="shared" si="25"/>
        <v>#DIV/0!</v>
      </c>
      <c r="N129" s="176" t="e">
        <f t="shared" si="26"/>
        <v>#DIV/0!</v>
      </c>
    </row>
    <row r="130" spans="1:25" s="127" customFormat="1" ht="38.1" customHeight="1">
      <c r="A130" s="231">
        <v>5</v>
      </c>
      <c r="B130" s="216" t="s">
        <v>321</v>
      </c>
      <c r="C130" s="227" t="s">
        <v>322</v>
      </c>
      <c r="D130" s="225"/>
      <c r="E130" s="225"/>
      <c r="F130" s="225"/>
      <c r="G130" s="225"/>
      <c r="H130" s="225"/>
      <c r="I130" s="225"/>
      <c r="J130" s="359">
        <v>440</v>
      </c>
      <c r="K130" s="360">
        <v>106</v>
      </c>
      <c r="L130" s="360">
        <v>125</v>
      </c>
      <c r="M130" s="360">
        <f t="shared" si="25"/>
        <v>117.9245283018868</v>
      </c>
      <c r="N130" s="176">
        <f t="shared" si="26"/>
        <v>28.40909090909091</v>
      </c>
    </row>
    <row r="131" spans="1:25" s="127" customFormat="1" ht="38.1" hidden="1" customHeight="1">
      <c r="A131" s="231">
        <v>21</v>
      </c>
      <c r="B131" s="216" t="s">
        <v>323</v>
      </c>
      <c r="C131" s="227" t="s">
        <v>322</v>
      </c>
      <c r="D131" s="225"/>
      <c r="E131" s="225"/>
      <c r="F131" s="225"/>
      <c r="G131" s="225"/>
      <c r="H131" s="225"/>
      <c r="I131" s="225"/>
      <c r="J131" s="359"/>
      <c r="K131" s="360"/>
      <c r="L131" s="360"/>
      <c r="M131" s="360" t="e">
        <f t="shared" si="25"/>
        <v>#DIV/0!</v>
      </c>
      <c r="N131" s="176" t="e">
        <f t="shared" si="26"/>
        <v>#DIV/0!</v>
      </c>
    </row>
    <row r="132" spans="1:25" s="127" customFormat="1" ht="38.1" hidden="1" customHeight="1">
      <c r="A132" s="231">
        <v>22</v>
      </c>
      <c r="B132" s="216" t="s">
        <v>324</v>
      </c>
      <c r="C132" s="227" t="s">
        <v>325</v>
      </c>
      <c r="D132" s="225"/>
      <c r="E132" s="225"/>
      <c r="F132" s="225"/>
      <c r="G132" s="225"/>
      <c r="H132" s="225"/>
      <c r="I132" s="225"/>
      <c r="J132" s="359"/>
      <c r="K132" s="360"/>
      <c r="L132" s="360"/>
      <c r="M132" s="360" t="e">
        <f t="shared" si="25"/>
        <v>#DIV/0!</v>
      </c>
      <c r="N132" s="176" t="e">
        <f t="shared" si="26"/>
        <v>#DIV/0!</v>
      </c>
    </row>
    <row r="133" spans="1:25" s="127" customFormat="1" ht="38.1" customHeight="1">
      <c r="A133" s="231">
        <v>6</v>
      </c>
      <c r="B133" s="216" t="s">
        <v>326</v>
      </c>
      <c r="C133" s="227" t="s">
        <v>325</v>
      </c>
      <c r="D133" s="225"/>
      <c r="E133" s="225"/>
      <c r="F133" s="225"/>
      <c r="G133" s="225"/>
      <c r="H133" s="225"/>
      <c r="I133" s="225"/>
      <c r="J133" s="359">
        <v>8450</v>
      </c>
      <c r="K133" s="360">
        <v>4039</v>
      </c>
      <c r="L133" s="360">
        <v>4112</v>
      </c>
      <c r="M133" s="360">
        <f t="shared" si="25"/>
        <v>101.80737806387721</v>
      </c>
      <c r="N133" s="176">
        <f t="shared" si="26"/>
        <v>48.662721893491124</v>
      </c>
    </row>
    <row r="134" spans="1:25" s="127" customFormat="1" ht="38.1" customHeight="1">
      <c r="A134" s="231">
        <v>7</v>
      </c>
      <c r="B134" s="216" t="s">
        <v>327</v>
      </c>
      <c r="C134" s="227" t="s">
        <v>295</v>
      </c>
      <c r="D134" s="225"/>
      <c r="E134" s="225"/>
      <c r="F134" s="225"/>
      <c r="G134" s="225"/>
      <c r="H134" s="225"/>
      <c r="I134" s="225"/>
      <c r="J134" s="359">
        <v>30000</v>
      </c>
      <c r="K134" s="360">
        <v>11668</v>
      </c>
      <c r="L134" s="360">
        <v>12510</v>
      </c>
      <c r="M134" s="360">
        <f t="shared" si="25"/>
        <v>107.21631813507028</v>
      </c>
      <c r="N134" s="176">
        <f t="shared" si="26"/>
        <v>41.699999999999996</v>
      </c>
    </row>
    <row r="135" spans="1:25" s="129" customFormat="1" ht="29.1" hidden="1" customHeight="1">
      <c r="A135" s="202"/>
      <c r="B135" s="201"/>
      <c r="C135" s="201"/>
      <c r="D135" s="201"/>
      <c r="E135" s="201"/>
      <c r="F135" s="201"/>
      <c r="G135" s="201"/>
      <c r="H135" s="201"/>
      <c r="I135" s="201"/>
      <c r="J135" s="201"/>
      <c r="K135" s="201"/>
      <c r="L135" s="201"/>
      <c r="M135" s="233"/>
      <c r="N135" s="202"/>
    </row>
    <row r="136" spans="1:25" s="131" customFormat="1" ht="29.1" hidden="1" customHeight="1">
      <c r="A136" s="235" t="s">
        <v>24</v>
      </c>
      <c r="B136" s="185" t="s">
        <v>264</v>
      </c>
      <c r="C136" s="186"/>
      <c r="D136" s="147"/>
      <c r="E136" s="147"/>
      <c r="F136" s="147"/>
      <c r="G136" s="147"/>
      <c r="H136" s="147"/>
      <c r="I136" s="147"/>
      <c r="J136" s="147"/>
      <c r="K136" s="147"/>
      <c r="L136" s="147"/>
      <c r="M136" s="203"/>
      <c r="N136" s="171"/>
    </row>
    <row r="137" spans="1:25" s="133" customFormat="1" ht="29.1" hidden="1" customHeight="1">
      <c r="A137" s="187">
        <v>1</v>
      </c>
      <c r="B137" s="191" t="s">
        <v>94</v>
      </c>
      <c r="C137" s="186" t="s">
        <v>240</v>
      </c>
      <c r="D137" s="193">
        <v>538069</v>
      </c>
      <c r="E137" s="142">
        <v>542.23599999999999</v>
      </c>
      <c r="F137" s="142">
        <v>512.26800000000003</v>
      </c>
      <c r="G137" s="138">
        <v>547378</v>
      </c>
      <c r="H137" s="138" t="e">
        <f>#REF!</f>
        <v>#REF!</v>
      </c>
      <c r="I137" s="138" t="e">
        <f>#REF!</f>
        <v>#REF!</v>
      </c>
      <c r="J137" s="138">
        <v>556616</v>
      </c>
      <c r="K137" s="138"/>
      <c r="L137" s="138"/>
      <c r="M137" s="125"/>
      <c r="N137" s="125"/>
      <c r="O137" s="132"/>
      <c r="P137" s="132"/>
      <c r="Q137" s="132"/>
      <c r="R137" s="132"/>
      <c r="S137" s="132"/>
      <c r="T137" s="132"/>
      <c r="U137" s="132"/>
      <c r="V137" s="132"/>
      <c r="W137" s="132"/>
      <c r="X137" s="132"/>
      <c r="Y137" s="132"/>
    </row>
    <row r="138" spans="1:25" s="135" customFormat="1" ht="29.1" hidden="1" customHeight="1">
      <c r="A138" s="187"/>
      <c r="B138" s="188" t="s">
        <v>175</v>
      </c>
      <c r="C138" s="186" t="s">
        <v>176</v>
      </c>
      <c r="D138" s="194">
        <v>1.82</v>
      </c>
      <c r="E138" s="118">
        <v>1.6</v>
      </c>
      <c r="F138" s="170">
        <v>17.37</v>
      </c>
      <c r="G138" s="170">
        <v>1.73</v>
      </c>
      <c r="H138" s="118"/>
      <c r="I138" s="143"/>
      <c r="J138" s="143">
        <v>1.6876820040264704</v>
      </c>
      <c r="K138" s="143"/>
      <c r="L138" s="143"/>
      <c r="M138" s="125"/>
      <c r="N138" s="125"/>
      <c r="O138" s="134"/>
      <c r="P138" s="134"/>
      <c r="Q138" s="134"/>
      <c r="R138" s="134"/>
      <c r="S138" s="134"/>
      <c r="T138" s="134"/>
      <c r="U138" s="134"/>
      <c r="V138" s="134"/>
      <c r="W138" s="134"/>
      <c r="X138" s="134"/>
      <c r="Y138" s="134"/>
    </row>
    <row r="139" spans="1:25" s="131" customFormat="1" ht="29.1" hidden="1" customHeight="1">
      <c r="A139" s="187">
        <v>2</v>
      </c>
      <c r="B139" s="191" t="s">
        <v>95</v>
      </c>
      <c r="C139" s="186" t="s">
        <v>176</v>
      </c>
      <c r="D139" s="192">
        <v>2.64</v>
      </c>
      <c r="E139" s="136">
        <v>3.73</v>
      </c>
      <c r="F139" s="136">
        <v>297.11500000000001</v>
      </c>
      <c r="G139" s="136">
        <v>4.5599999999999996</v>
      </c>
      <c r="H139" s="136"/>
      <c r="I139" s="136"/>
      <c r="J139" s="136">
        <v>3.32</v>
      </c>
      <c r="K139" s="136"/>
      <c r="L139" s="136"/>
      <c r="M139" s="125"/>
      <c r="N139" s="169"/>
      <c r="O139" s="132"/>
      <c r="P139" s="132"/>
      <c r="Q139" s="132"/>
      <c r="R139" s="132"/>
      <c r="S139" s="132"/>
      <c r="T139" s="132"/>
      <c r="U139" s="132"/>
      <c r="V139" s="132"/>
      <c r="W139" s="132"/>
      <c r="X139" s="132"/>
    </row>
    <row r="140" spans="1:25" s="131" customFormat="1" ht="29.1" hidden="1" customHeight="1">
      <c r="A140" s="187">
        <v>3</v>
      </c>
      <c r="B140" s="191" t="s">
        <v>96</v>
      </c>
      <c r="C140" s="186" t="s">
        <v>240</v>
      </c>
      <c r="D140" s="195">
        <v>8534</v>
      </c>
      <c r="E140" s="139">
        <v>8500</v>
      </c>
      <c r="F140" s="139">
        <v>8669</v>
      </c>
      <c r="G140" s="139">
        <v>8500</v>
      </c>
      <c r="H140" s="139"/>
      <c r="I140" s="139"/>
      <c r="J140" s="139">
        <v>8500</v>
      </c>
      <c r="K140" s="139"/>
      <c r="L140" s="139"/>
      <c r="M140" s="125"/>
      <c r="N140" s="125"/>
      <c r="O140" s="132"/>
      <c r="P140" s="132"/>
      <c r="Q140" s="132"/>
      <c r="R140" s="132"/>
      <c r="S140" s="132"/>
      <c r="T140" s="132"/>
      <c r="U140" s="132"/>
      <c r="V140" s="132"/>
      <c r="W140" s="132"/>
      <c r="X140" s="132"/>
    </row>
    <row r="141" spans="1:25" s="131" customFormat="1" ht="29.1" hidden="1" customHeight="1">
      <c r="A141" s="187">
        <v>4</v>
      </c>
      <c r="B141" s="122" t="s">
        <v>275</v>
      </c>
      <c r="C141" s="186" t="s">
        <v>240</v>
      </c>
      <c r="D141" s="139">
        <v>7875</v>
      </c>
      <c r="E141" s="139">
        <v>8000</v>
      </c>
      <c r="F141" s="139"/>
      <c r="G141" s="139">
        <v>7950</v>
      </c>
      <c r="H141" s="139"/>
      <c r="I141" s="139"/>
      <c r="J141" s="139">
        <v>8000</v>
      </c>
      <c r="K141" s="139"/>
      <c r="L141" s="139"/>
      <c r="M141" s="125"/>
      <c r="N141" s="125"/>
      <c r="O141" s="132"/>
      <c r="P141" s="132"/>
      <c r="Q141" s="132"/>
      <c r="R141" s="132"/>
      <c r="S141" s="132"/>
      <c r="T141" s="132"/>
      <c r="U141" s="132"/>
      <c r="V141" s="132"/>
      <c r="W141" s="132"/>
      <c r="X141" s="132"/>
    </row>
    <row r="142" spans="1:25" s="131" customFormat="1" ht="29.1" hidden="1" customHeight="1">
      <c r="A142" s="187">
        <v>5</v>
      </c>
      <c r="B142" s="122" t="s">
        <v>242</v>
      </c>
      <c r="C142" s="186" t="s">
        <v>176</v>
      </c>
      <c r="D142" s="139"/>
      <c r="E142" s="139"/>
      <c r="F142" s="139"/>
      <c r="G142" s="139"/>
      <c r="H142" s="139"/>
      <c r="I142" s="139"/>
      <c r="J142" s="139"/>
      <c r="K142" s="139"/>
      <c r="L142" s="139"/>
      <c r="M142" s="125"/>
      <c r="N142" s="125"/>
      <c r="O142" s="132"/>
      <c r="P142" s="132"/>
      <c r="Q142" s="132"/>
      <c r="R142" s="132"/>
      <c r="S142" s="132"/>
      <c r="T142" s="132"/>
      <c r="U142" s="132"/>
      <c r="V142" s="132"/>
      <c r="W142" s="132"/>
      <c r="X142" s="132"/>
    </row>
    <row r="143" spans="1:25" s="131" customFormat="1" ht="29.1" hidden="1" customHeight="1">
      <c r="A143" s="187">
        <v>6</v>
      </c>
      <c r="B143" s="191" t="s">
        <v>97</v>
      </c>
      <c r="C143" s="186" t="s">
        <v>176</v>
      </c>
      <c r="D143" s="196">
        <v>41.3</v>
      </c>
      <c r="E143" s="136">
        <v>43.77</v>
      </c>
      <c r="F143" s="136">
        <v>32.42</v>
      </c>
      <c r="G143" s="136">
        <v>43.77</v>
      </c>
      <c r="H143" s="136"/>
      <c r="I143" s="136"/>
      <c r="J143" s="136">
        <v>46.09</v>
      </c>
      <c r="K143" s="136"/>
      <c r="L143" s="136"/>
      <c r="M143" s="125"/>
      <c r="N143" s="126"/>
      <c r="O143" s="132"/>
      <c r="P143" s="132"/>
      <c r="Q143" s="132"/>
      <c r="R143" s="132"/>
      <c r="S143" s="132"/>
      <c r="T143" s="132"/>
      <c r="U143" s="132"/>
      <c r="V143" s="132"/>
      <c r="W143" s="132"/>
      <c r="X143" s="132"/>
    </row>
    <row r="144" spans="1:25" s="131" customFormat="1" ht="29.1" hidden="1" customHeight="1">
      <c r="A144" s="187">
        <v>7</v>
      </c>
      <c r="B144" s="191" t="s">
        <v>98</v>
      </c>
      <c r="C144" s="186" t="s">
        <v>176</v>
      </c>
      <c r="D144" s="196">
        <v>3.5</v>
      </c>
      <c r="E144" s="168">
        <v>3.3</v>
      </c>
      <c r="F144" s="168">
        <v>45.9</v>
      </c>
      <c r="G144" s="138">
        <v>3.3</v>
      </c>
      <c r="H144" s="138"/>
      <c r="I144" s="167"/>
      <c r="J144" s="136">
        <v>3.06</v>
      </c>
      <c r="K144" s="136"/>
      <c r="L144" s="136"/>
      <c r="M144" s="125"/>
      <c r="N144" s="126"/>
      <c r="O144" s="132"/>
      <c r="P144" s="132"/>
      <c r="Q144" s="132"/>
      <c r="R144" s="132"/>
      <c r="S144" s="132"/>
      <c r="T144" s="132"/>
      <c r="U144" s="132"/>
      <c r="V144" s="132"/>
      <c r="W144" s="132"/>
      <c r="X144" s="132"/>
    </row>
    <row r="145" spans="1:24" s="131" customFormat="1" ht="29.1" hidden="1" customHeight="1">
      <c r="A145" s="187">
        <v>8</v>
      </c>
      <c r="B145" s="166" t="s">
        <v>243</v>
      </c>
      <c r="C145" s="186" t="s">
        <v>176</v>
      </c>
      <c r="D145" s="180">
        <v>98.4</v>
      </c>
      <c r="E145" s="168"/>
      <c r="F145" s="168"/>
      <c r="G145" s="138">
        <v>98.5</v>
      </c>
      <c r="H145" s="138"/>
      <c r="I145" s="167"/>
      <c r="J145" s="136">
        <v>98.73</v>
      </c>
      <c r="K145" s="136"/>
      <c r="L145" s="136"/>
      <c r="M145" s="125"/>
      <c r="N145" s="126"/>
      <c r="O145" s="132"/>
      <c r="P145" s="132"/>
      <c r="Q145" s="132"/>
      <c r="R145" s="132"/>
      <c r="S145" s="132"/>
      <c r="T145" s="132"/>
      <c r="U145" s="132"/>
      <c r="V145" s="132"/>
      <c r="W145" s="132"/>
      <c r="X145" s="132"/>
    </row>
    <row r="146" spans="1:24" s="131" customFormat="1" ht="29.1" hidden="1" customHeight="1">
      <c r="A146" s="187">
        <v>9</v>
      </c>
      <c r="B146" s="166" t="s">
        <v>244</v>
      </c>
      <c r="C146" s="186" t="s">
        <v>176</v>
      </c>
      <c r="D146" s="180">
        <v>99.8</v>
      </c>
      <c r="E146" s="168"/>
      <c r="F146" s="168"/>
      <c r="G146" s="138">
        <v>99.8</v>
      </c>
      <c r="H146" s="138"/>
      <c r="I146" s="167"/>
      <c r="J146" s="138">
        <v>99.8</v>
      </c>
      <c r="K146" s="138"/>
      <c r="L146" s="138"/>
      <c r="M146" s="125"/>
      <c r="N146" s="126"/>
      <c r="O146" s="132"/>
      <c r="P146" s="132"/>
      <c r="Q146" s="132"/>
      <c r="R146" s="132"/>
      <c r="S146" s="132"/>
      <c r="T146" s="132"/>
      <c r="U146" s="132"/>
      <c r="V146" s="132"/>
      <c r="W146" s="132"/>
      <c r="X146" s="132"/>
    </row>
    <row r="147" spans="1:24" s="131" customFormat="1" ht="29.1" hidden="1" customHeight="1">
      <c r="A147" s="187">
        <v>10</v>
      </c>
      <c r="B147" s="166" t="s">
        <v>276</v>
      </c>
      <c r="C147" s="186" t="s">
        <v>176</v>
      </c>
      <c r="D147" s="180">
        <v>82.2</v>
      </c>
      <c r="E147" s="168"/>
      <c r="F147" s="168"/>
      <c r="G147" s="138">
        <v>86</v>
      </c>
      <c r="H147" s="138"/>
      <c r="I147" s="167"/>
      <c r="J147" s="138">
        <v>89.8</v>
      </c>
      <c r="K147" s="138"/>
      <c r="L147" s="138"/>
      <c r="M147" s="125"/>
      <c r="N147" s="126"/>
      <c r="O147" s="132"/>
      <c r="P147" s="132"/>
      <c r="Q147" s="132"/>
      <c r="R147" s="132"/>
      <c r="S147" s="132"/>
      <c r="T147" s="132"/>
      <c r="U147" s="132"/>
      <c r="V147" s="132"/>
      <c r="W147" s="132"/>
      <c r="X147" s="132"/>
    </row>
    <row r="148" spans="1:24" s="131" customFormat="1" ht="29.1" hidden="1" customHeight="1">
      <c r="A148" s="187">
        <v>11</v>
      </c>
      <c r="B148" s="191" t="s">
        <v>247</v>
      </c>
      <c r="C148" s="186" t="s">
        <v>176</v>
      </c>
      <c r="D148" s="196">
        <v>50.1</v>
      </c>
      <c r="E148" s="141">
        <v>48.07</v>
      </c>
      <c r="F148" s="168"/>
      <c r="G148" s="136">
        <v>52.5</v>
      </c>
      <c r="H148" s="136"/>
      <c r="I148" s="136"/>
      <c r="J148" s="136">
        <v>57.36</v>
      </c>
      <c r="K148" s="136"/>
      <c r="L148" s="136"/>
      <c r="M148" s="125"/>
      <c r="N148" s="126"/>
      <c r="O148" s="132"/>
      <c r="P148" s="132"/>
      <c r="Q148" s="132"/>
      <c r="R148" s="132"/>
      <c r="S148" s="132"/>
      <c r="T148" s="132"/>
      <c r="U148" s="132"/>
      <c r="V148" s="132"/>
      <c r="W148" s="132"/>
      <c r="X148" s="132"/>
    </row>
    <row r="149" spans="1:24" s="131" customFormat="1" ht="29.1" hidden="1" customHeight="1">
      <c r="A149" s="187">
        <v>12</v>
      </c>
      <c r="B149" s="166" t="s">
        <v>245</v>
      </c>
      <c r="C149" s="186" t="s">
        <v>271</v>
      </c>
      <c r="D149" s="165">
        <v>9.7200000000000006</v>
      </c>
      <c r="E149" s="122">
        <v>10.8</v>
      </c>
      <c r="F149" s="168"/>
      <c r="G149" s="164">
        <v>10.87</v>
      </c>
      <c r="H149" s="138"/>
      <c r="I149" s="167"/>
      <c r="J149" s="163">
        <v>11.1</v>
      </c>
      <c r="K149" s="163"/>
      <c r="L149" s="163"/>
      <c r="M149" s="125"/>
      <c r="N149" s="126"/>
      <c r="O149" s="132"/>
      <c r="P149" s="132"/>
      <c r="Q149" s="132"/>
      <c r="R149" s="132"/>
      <c r="S149" s="132"/>
      <c r="T149" s="132"/>
      <c r="U149" s="132"/>
      <c r="V149" s="132"/>
      <c r="W149" s="132"/>
      <c r="X149" s="132"/>
    </row>
    <row r="150" spans="1:24" s="131" customFormat="1" ht="29.1" hidden="1" customHeight="1">
      <c r="A150" s="187">
        <v>13</v>
      </c>
      <c r="B150" s="166" t="s">
        <v>246</v>
      </c>
      <c r="C150" s="186" t="s">
        <v>10</v>
      </c>
      <c r="D150" s="196">
        <v>89.4</v>
      </c>
      <c r="E150" s="167">
        <v>94</v>
      </c>
      <c r="F150" s="168"/>
      <c r="G150" s="138">
        <v>94</v>
      </c>
      <c r="H150" s="138"/>
      <c r="I150" s="167"/>
      <c r="J150" s="136">
        <v>94</v>
      </c>
      <c r="K150" s="136"/>
      <c r="L150" s="136"/>
      <c r="M150" s="125"/>
      <c r="N150" s="126"/>
      <c r="O150" s="132"/>
      <c r="P150" s="132"/>
      <c r="Q150" s="132"/>
      <c r="R150" s="132"/>
      <c r="S150" s="132"/>
      <c r="T150" s="132"/>
      <c r="U150" s="132"/>
      <c r="V150" s="132"/>
      <c r="W150" s="132"/>
      <c r="X150" s="132"/>
    </row>
    <row r="151" spans="1:24" s="131" customFormat="1" ht="29.1" hidden="1" customHeight="1">
      <c r="A151" s="187">
        <v>14</v>
      </c>
      <c r="B151" s="166" t="s">
        <v>248</v>
      </c>
      <c r="C151" s="186" t="s">
        <v>10</v>
      </c>
      <c r="D151" s="196">
        <v>19.77</v>
      </c>
      <c r="E151" s="167">
        <v>19.3</v>
      </c>
      <c r="F151" s="168"/>
      <c r="G151" s="138">
        <v>18.8</v>
      </c>
      <c r="H151" s="138"/>
      <c r="I151" s="167"/>
      <c r="J151" s="136">
        <v>18.3</v>
      </c>
      <c r="K151" s="136"/>
      <c r="L151" s="136"/>
      <c r="M151" s="125"/>
      <c r="N151" s="123"/>
      <c r="O151" s="132"/>
      <c r="P151" s="132"/>
      <c r="Q151" s="132"/>
      <c r="R151" s="132"/>
      <c r="S151" s="132"/>
      <c r="T151" s="132"/>
      <c r="U151" s="132"/>
      <c r="V151" s="132"/>
      <c r="W151" s="132"/>
      <c r="X151" s="132"/>
    </row>
    <row r="152" spans="1:24" s="131" customFormat="1" ht="29.1" hidden="1" customHeight="1">
      <c r="A152" s="187">
        <v>15</v>
      </c>
      <c r="B152" s="166" t="s">
        <v>249</v>
      </c>
      <c r="C152" s="186" t="s">
        <v>10</v>
      </c>
      <c r="D152" s="180">
        <f>30/130%</f>
        <v>23.076923076923077</v>
      </c>
      <c r="E152" s="167">
        <v>25.4</v>
      </c>
      <c r="F152" s="168"/>
      <c r="G152" s="138">
        <f>40/130%</f>
        <v>30.769230769230766</v>
      </c>
      <c r="H152" s="138"/>
      <c r="I152" s="167"/>
      <c r="J152" s="162">
        <f>56/130%</f>
        <v>43.076923076923073</v>
      </c>
      <c r="K152" s="162"/>
      <c r="L152" s="162"/>
      <c r="M152" s="125"/>
      <c r="N152" s="126"/>
      <c r="O152" s="132"/>
      <c r="P152" s="132"/>
      <c r="Q152" s="132"/>
      <c r="R152" s="132"/>
      <c r="S152" s="132"/>
      <c r="T152" s="132"/>
      <c r="U152" s="132"/>
      <c r="V152" s="132"/>
      <c r="W152" s="132"/>
      <c r="X152" s="132"/>
    </row>
    <row r="153" spans="1:24" s="131" customFormat="1" ht="29.1" hidden="1" customHeight="1">
      <c r="A153" s="187">
        <v>16</v>
      </c>
      <c r="B153" s="166" t="s">
        <v>251</v>
      </c>
      <c r="C153" s="186" t="s">
        <v>10</v>
      </c>
      <c r="D153" s="196">
        <v>59.31</v>
      </c>
      <c r="E153" s="167">
        <v>60</v>
      </c>
      <c r="F153" s="168"/>
      <c r="G153" s="138">
        <v>60</v>
      </c>
      <c r="H153" s="138"/>
      <c r="I153" s="167"/>
      <c r="J153" s="136">
        <v>62</v>
      </c>
      <c r="K153" s="136"/>
      <c r="L153" s="136"/>
      <c r="M153" s="125"/>
      <c r="N153" s="126"/>
      <c r="O153" s="132"/>
      <c r="P153" s="132"/>
      <c r="Q153" s="132"/>
      <c r="R153" s="132"/>
      <c r="S153" s="132"/>
      <c r="T153" s="132"/>
      <c r="U153" s="132"/>
      <c r="V153" s="132"/>
      <c r="W153" s="132"/>
      <c r="X153" s="132"/>
    </row>
    <row r="154" spans="1:24" s="131" customFormat="1" ht="29.1" hidden="1" customHeight="1">
      <c r="A154" s="187">
        <v>17</v>
      </c>
      <c r="B154" s="166" t="s">
        <v>252</v>
      </c>
      <c r="C154" s="186" t="s">
        <v>10</v>
      </c>
      <c r="D154" s="196">
        <v>48.8</v>
      </c>
      <c r="E154" s="167">
        <v>50</v>
      </c>
      <c r="F154" s="168"/>
      <c r="G154" s="138">
        <v>49.7</v>
      </c>
      <c r="H154" s="138"/>
      <c r="I154" s="167"/>
      <c r="J154" s="136">
        <v>50.8</v>
      </c>
      <c r="K154" s="136"/>
      <c r="L154" s="136"/>
      <c r="M154" s="125"/>
      <c r="N154" s="126"/>
      <c r="O154" s="132"/>
      <c r="P154" s="132"/>
      <c r="Q154" s="132"/>
      <c r="R154" s="132"/>
      <c r="S154" s="132"/>
      <c r="T154" s="132"/>
      <c r="U154" s="132"/>
      <c r="V154" s="132"/>
      <c r="W154" s="132"/>
      <c r="X154" s="132"/>
    </row>
    <row r="155" spans="1:24" s="131" customFormat="1" ht="29.1" hidden="1" customHeight="1">
      <c r="A155" s="187">
        <v>18</v>
      </c>
      <c r="B155" s="166" t="s">
        <v>253</v>
      </c>
      <c r="C155" s="186" t="s">
        <v>10</v>
      </c>
      <c r="D155" s="180">
        <v>85</v>
      </c>
      <c r="E155" s="167">
        <v>85.4</v>
      </c>
      <c r="F155" s="168"/>
      <c r="G155" s="138">
        <v>85</v>
      </c>
      <c r="H155" s="138"/>
      <c r="I155" s="167"/>
      <c r="J155" s="136">
        <v>85.7</v>
      </c>
      <c r="K155" s="136"/>
      <c r="L155" s="136"/>
      <c r="M155" s="125"/>
      <c r="N155" s="126"/>
      <c r="O155" s="132"/>
      <c r="P155" s="132"/>
      <c r="Q155" s="132"/>
      <c r="R155" s="132"/>
      <c r="S155" s="132"/>
      <c r="T155" s="132"/>
      <c r="U155" s="132"/>
      <c r="V155" s="132"/>
      <c r="W155" s="132"/>
      <c r="X155" s="132"/>
    </row>
    <row r="156" spans="1:24" s="131" customFormat="1" ht="29.1" hidden="1" customHeight="1">
      <c r="A156" s="187">
        <v>19</v>
      </c>
      <c r="B156" s="166" t="s">
        <v>255</v>
      </c>
      <c r="C156" s="186" t="s">
        <v>10</v>
      </c>
      <c r="D156" s="180">
        <v>70</v>
      </c>
      <c r="E156" s="167">
        <v>70</v>
      </c>
      <c r="F156" s="168"/>
      <c r="G156" s="138">
        <v>70</v>
      </c>
      <c r="H156" s="138"/>
      <c r="I156" s="167"/>
      <c r="J156" s="136">
        <v>80</v>
      </c>
      <c r="K156" s="136"/>
      <c r="L156" s="136"/>
      <c r="M156" s="125"/>
      <c r="N156" s="126"/>
      <c r="O156" s="132"/>
      <c r="P156" s="132"/>
      <c r="Q156" s="132"/>
      <c r="R156" s="132"/>
      <c r="S156" s="132"/>
      <c r="T156" s="132"/>
      <c r="U156" s="132"/>
      <c r="V156" s="132"/>
      <c r="W156" s="132"/>
      <c r="X156" s="132"/>
    </row>
    <row r="157" spans="1:24" s="131" customFormat="1" ht="29.1" hidden="1" customHeight="1">
      <c r="A157" s="187">
        <v>20</v>
      </c>
      <c r="B157" s="166" t="s">
        <v>254</v>
      </c>
      <c r="C157" s="186" t="s">
        <v>10</v>
      </c>
      <c r="D157" s="196">
        <v>26.2</v>
      </c>
      <c r="E157" s="167">
        <v>32.299999999999997</v>
      </c>
      <c r="F157" s="168"/>
      <c r="G157" s="138">
        <v>32.299999999999997</v>
      </c>
      <c r="H157" s="138"/>
      <c r="I157" s="167"/>
      <c r="J157" s="136">
        <v>38.5</v>
      </c>
      <c r="K157" s="136"/>
      <c r="L157" s="136"/>
      <c r="M157" s="125"/>
      <c r="N157" s="126"/>
      <c r="O157" s="132"/>
      <c r="P157" s="132"/>
      <c r="Q157" s="132"/>
      <c r="R157" s="132"/>
      <c r="S157" s="132"/>
      <c r="T157" s="132"/>
      <c r="U157" s="132"/>
      <c r="V157" s="132"/>
      <c r="W157" s="132"/>
      <c r="X157" s="132"/>
    </row>
    <row r="158" spans="1:24" s="131" customFormat="1" ht="29.1" hidden="1" customHeight="1">
      <c r="A158" s="187">
        <v>21</v>
      </c>
      <c r="B158" s="166" t="s">
        <v>256</v>
      </c>
      <c r="C158" s="186" t="s">
        <v>10</v>
      </c>
      <c r="D158" s="196">
        <v>16.16</v>
      </c>
      <c r="E158" s="141">
        <v>17.239999999999998</v>
      </c>
      <c r="F158" s="168"/>
      <c r="G158" s="161">
        <v>19.260000000000002</v>
      </c>
      <c r="H158" s="138"/>
      <c r="I158" s="167"/>
      <c r="J158" s="136">
        <v>20.27</v>
      </c>
      <c r="K158" s="136"/>
      <c r="L158" s="136"/>
      <c r="M158" s="125"/>
      <c r="N158" s="126"/>
      <c r="O158" s="132"/>
      <c r="P158" s="132"/>
      <c r="Q158" s="132"/>
      <c r="R158" s="132"/>
      <c r="S158" s="132"/>
      <c r="T158" s="132"/>
      <c r="U158" s="132"/>
      <c r="V158" s="132"/>
      <c r="W158" s="132"/>
      <c r="X158" s="132"/>
    </row>
    <row r="159" spans="1:24" s="131" customFormat="1" ht="29.1" hidden="1" customHeight="1">
      <c r="A159" s="187">
        <v>22</v>
      </c>
      <c r="B159" s="191" t="s">
        <v>99</v>
      </c>
      <c r="C159" s="186" t="s">
        <v>177</v>
      </c>
      <c r="D159" s="196">
        <v>67.2</v>
      </c>
      <c r="E159" s="136">
        <v>67.400000000000006</v>
      </c>
      <c r="F159" s="136">
        <v>22.03</v>
      </c>
      <c r="G159" s="136">
        <v>67.400000000000006</v>
      </c>
      <c r="H159" s="136"/>
      <c r="I159" s="136"/>
      <c r="J159" s="160">
        <v>68.900000000000006</v>
      </c>
      <c r="K159" s="160"/>
      <c r="L159" s="160"/>
      <c r="M159" s="125"/>
      <c r="N159" s="125"/>
      <c r="O159" s="132"/>
      <c r="P159" s="132"/>
      <c r="Q159" s="132"/>
      <c r="R159" s="132"/>
      <c r="S159" s="132"/>
      <c r="T159" s="132"/>
      <c r="U159" s="132"/>
      <c r="V159" s="132"/>
      <c r="W159" s="132"/>
      <c r="X159" s="132"/>
    </row>
    <row r="160" spans="1:24" s="131" customFormat="1" ht="29.1" hidden="1" customHeight="1">
      <c r="A160" s="187">
        <v>23</v>
      </c>
      <c r="B160" s="191" t="s">
        <v>100</v>
      </c>
      <c r="C160" s="186" t="s">
        <v>178</v>
      </c>
      <c r="D160" s="196">
        <v>73.400000000000006</v>
      </c>
      <c r="E160" s="196">
        <v>77.5</v>
      </c>
      <c r="F160" s="136">
        <v>45.28</v>
      </c>
      <c r="G160" s="136">
        <v>77.5</v>
      </c>
      <c r="H160" s="136"/>
      <c r="I160" s="136"/>
      <c r="J160" s="159">
        <v>78</v>
      </c>
      <c r="K160" s="159"/>
      <c r="L160" s="159"/>
      <c r="M160" s="125"/>
      <c r="N160" s="125"/>
      <c r="O160" s="132"/>
      <c r="P160" s="132"/>
      <c r="Q160" s="132"/>
      <c r="R160" s="132"/>
      <c r="S160" s="132"/>
      <c r="T160" s="132"/>
      <c r="U160" s="132"/>
      <c r="V160" s="132"/>
      <c r="W160" s="132"/>
      <c r="X160" s="132"/>
    </row>
    <row r="161" spans="1:25" s="157" customFormat="1" ht="29.1" hidden="1" customHeight="1">
      <c r="A161" s="187">
        <v>24</v>
      </c>
      <c r="B161" s="188" t="s">
        <v>179</v>
      </c>
      <c r="C161" s="186" t="s">
        <v>178</v>
      </c>
      <c r="D161" s="197">
        <v>3.1</v>
      </c>
      <c r="E161" s="198">
        <v>3.3</v>
      </c>
      <c r="F161" s="146">
        <v>36.6</v>
      </c>
      <c r="G161" s="158">
        <v>3.3</v>
      </c>
      <c r="H161" s="158"/>
      <c r="I161" s="158"/>
      <c r="J161" s="159">
        <v>4.5</v>
      </c>
      <c r="K161" s="159"/>
      <c r="L161" s="159"/>
      <c r="M161" s="125"/>
      <c r="N161" s="125"/>
    </row>
    <row r="162" spans="1:25" s="157" customFormat="1" ht="29.1" hidden="1" customHeight="1">
      <c r="A162" s="187">
        <v>25</v>
      </c>
      <c r="B162" s="191" t="s">
        <v>262</v>
      </c>
      <c r="C162" s="186" t="s">
        <v>10</v>
      </c>
      <c r="D162" s="197">
        <v>100</v>
      </c>
      <c r="E162" s="197">
        <v>100</v>
      </c>
      <c r="F162" s="197">
        <v>100</v>
      </c>
      <c r="G162" s="197">
        <v>100</v>
      </c>
      <c r="H162" s="197">
        <v>100</v>
      </c>
      <c r="I162" s="197">
        <v>100</v>
      </c>
      <c r="J162" s="197">
        <v>100</v>
      </c>
      <c r="K162" s="197"/>
      <c r="L162" s="197"/>
      <c r="M162" s="212"/>
      <c r="N162" s="187"/>
    </row>
    <row r="163" spans="1:25" s="157" customFormat="1" ht="29.1" hidden="1" customHeight="1">
      <c r="A163" s="187">
        <v>26</v>
      </c>
      <c r="B163" s="191" t="s">
        <v>263</v>
      </c>
      <c r="C163" s="186" t="s">
        <v>10</v>
      </c>
      <c r="D163" s="197">
        <v>36</v>
      </c>
      <c r="E163" s="198">
        <v>36.200000000000003</v>
      </c>
      <c r="F163" s="146"/>
      <c r="G163" s="158">
        <v>40</v>
      </c>
      <c r="H163" s="158"/>
      <c r="I163" s="158"/>
      <c r="J163" s="159">
        <v>42.3</v>
      </c>
      <c r="K163" s="159"/>
      <c r="L163" s="159"/>
      <c r="M163" s="125"/>
      <c r="N163" s="125"/>
    </row>
    <row r="164" spans="1:25" s="157" customFormat="1" ht="29.1" hidden="1" customHeight="1">
      <c r="A164" s="187">
        <v>27</v>
      </c>
      <c r="B164" s="191" t="s">
        <v>101</v>
      </c>
      <c r="C164" s="186" t="s">
        <v>180</v>
      </c>
      <c r="D164" s="196">
        <v>13.1</v>
      </c>
      <c r="E164" s="196">
        <v>13.3</v>
      </c>
      <c r="F164" s="146">
        <v>85</v>
      </c>
      <c r="G164" s="146">
        <v>13.3</v>
      </c>
      <c r="H164" s="181"/>
      <c r="I164" s="156"/>
      <c r="J164" s="146"/>
      <c r="K164" s="146"/>
      <c r="L164" s="146"/>
      <c r="M164" s="125"/>
      <c r="N164" s="125"/>
    </row>
    <row r="165" spans="1:25" s="157" customFormat="1" ht="29.1" hidden="1" customHeight="1">
      <c r="A165" s="187"/>
      <c r="B165" s="189" t="s">
        <v>13</v>
      </c>
      <c r="C165" s="186"/>
      <c r="D165" s="199"/>
      <c r="E165" s="146"/>
      <c r="F165" s="146">
        <v>62.4</v>
      </c>
      <c r="G165" s="146"/>
      <c r="H165" s="182"/>
      <c r="I165" s="156"/>
      <c r="J165" s="146"/>
      <c r="K165" s="146"/>
      <c r="L165" s="146"/>
      <c r="M165" s="125"/>
      <c r="N165" s="125"/>
    </row>
    <row r="166" spans="1:25" s="137" customFormat="1" ht="29.1" hidden="1" customHeight="1">
      <c r="A166" s="187"/>
      <c r="B166" s="188" t="s">
        <v>181</v>
      </c>
      <c r="C166" s="186" t="s">
        <v>180</v>
      </c>
      <c r="D166" s="196">
        <v>20.7</v>
      </c>
      <c r="E166" s="155">
        <v>20.9</v>
      </c>
      <c r="F166" s="155">
        <v>112</v>
      </c>
      <c r="G166" s="140">
        <v>20.9</v>
      </c>
      <c r="H166" s="140"/>
      <c r="I166" s="140"/>
      <c r="J166" s="140"/>
      <c r="K166" s="140"/>
      <c r="L166" s="140"/>
      <c r="M166" s="125"/>
      <c r="N166" s="125"/>
      <c r="O166" s="132"/>
      <c r="P166" s="132"/>
      <c r="Q166" s="132"/>
      <c r="R166" s="132"/>
      <c r="S166" s="132"/>
      <c r="T166" s="132"/>
      <c r="U166" s="132"/>
      <c r="V166" s="132"/>
      <c r="W166" s="132"/>
      <c r="X166" s="132"/>
      <c r="Y166" s="132"/>
    </row>
    <row r="167" spans="1:25" s="137" customFormat="1" ht="29.1" hidden="1" customHeight="1">
      <c r="A167" s="187"/>
      <c r="B167" s="188" t="s">
        <v>182</v>
      </c>
      <c r="C167" s="186" t="s">
        <v>180</v>
      </c>
      <c r="D167" s="196">
        <v>11.3</v>
      </c>
      <c r="E167" s="154">
        <v>11.35</v>
      </c>
      <c r="F167" s="154">
        <v>88</v>
      </c>
      <c r="G167" s="140">
        <v>11.35</v>
      </c>
      <c r="H167" s="140"/>
      <c r="I167" s="140"/>
      <c r="J167" s="140"/>
      <c r="K167" s="140"/>
      <c r="L167" s="140"/>
      <c r="M167" s="125"/>
      <c r="N167" s="125"/>
      <c r="O167" s="134"/>
      <c r="P167" s="134"/>
      <c r="Q167" s="134"/>
      <c r="R167" s="134"/>
      <c r="S167" s="134"/>
      <c r="T167" s="134"/>
      <c r="U167" s="134"/>
      <c r="V167" s="134"/>
      <c r="W167" s="134"/>
      <c r="X167" s="134"/>
      <c r="Y167" s="134"/>
    </row>
    <row r="168" spans="1:25" s="137" customFormat="1" ht="29.1" hidden="1" customHeight="1">
      <c r="A168" s="238">
        <v>28</v>
      </c>
      <c r="B168" s="153" t="s">
        <v>2</v>
      </c>
      <c r="C168" s="186" t="s">
        <v>265</v>
      </c>
      <c r="D168" s="183">
        <v>440</v>
      </c>
      <c r="E168" s="152">
        <v>400</v>
      </c>
      <c r="F168" s="154"/>
      <c r="G168" s="140">
        <v>400</v>
      </c>
      <c r="H168" s="140"/>
      <c r="I168" s="140"/>
      <c r="J168" s="140">
        <v>450</v>
      </c>
      <c r="K168" s="140"/>
      <c r="L168" s="140"/>
      <c r="M168" s="125"/>
      <c r="N168" s="125"/>
      <c r="O168" s="134"/>
      <c r="P168" s="134"/>
      <c r="Q168" s="134"/>
      <c r="R168" s="134"/>
      <c r="S168" s="134"/>
      <c r="T168" s="134"/>
      <c r="U168" s="134"/>
      <c r="V168" s="134"/>
      <c r="W168" s="134"/>
      <c r="X168" s="134"/>
      <c r="Y168" s="134"/>
    </row>
    <row r="169" spans="1:25" s="137" customFormat="1" ht="29.1" hidden="1" customHeight="1">
      <c r="A169" s="238"/>
      <c r="B169" s="191" t="s">
        <v>13</v>
      </c>
      <c r="C169" s="186"/>
      <c r="D169" s="196"/>
      <c r="E169" s="154"/>
      <c r="F169" s="154"/>
      <c r="G169" s="140"/>
      <c r="H169" s="140"/>
      <c r="I169" s="140"/>
      <c r="J169" s="140"/>
      <c r="K169" s="140"/>
      <c r="L169" s="140"/>
      <c r="M169" s="125"/>
      <c r="N169" s="125"/>
      <c r="O169" s="134"/>
      <c r="P169" s="134"/>
      <c r="Q169" s="134"/>
      <c r="R169" s="134"/>
      <c r="S169" s="134"/>
      <c r="T169" s="134"/>
      <c r="U169" s="134"/>
      <c r="V169" s="134"/>
      <c r="W169" s="134"/>
      <c r="X169" s="134"/>
      <c r="Y169" s="134"/>
    </row>
    <row r="170" spans="1:25" s="137" customFormat="1" ht="29.1" hidden="1" customHeight="1">
      <c r="A170" s="238"/>
      <c r="B170" s="188" t="s">
        <v>4</v>
      </c>
      <c r="C170" s="186" t="s">
        <v>265</v>
      </c>
      <c r="D170" s="183">
        <v>75</v>
      </c>
      <c r="E170" s="152">
        <v>70</v>
      </c>
      <c r="F170" s="154"/>
      <c r="G170" s="140">
        <v>70</v>
      </c>
      <c r="H170" s="140"/>
      <c r="I170" s="140"/>
      <c r="J170" s="140">
        <v>77</v>
      </c>
      <c r="K170" s="140"/>
      <c r="L170" s="140"/>
      <c r="M170" s="125"/>
      <c r="N170" s="125"/>
      <c r="O170" s="134"/>
      <c r="P170" s="134"/>
      <c r="Q170" s="134"/>
      <c r="R170" s="134"/>
      <c r="S170" s="134"/>
      <c r="T170" s="134"/>
      <c r="U170" s="134"/>
      <c r="V170" s="134"/>
      <c r="W170" s="134"/>
      <c r="X170" s="134"/>
      <c r="Y170" s="134"/>
    </row>
    <row r="171" spans="1:25" s="137" customFormat="1" ht="29.1" hidden="1" customHeight="1">
      <c r="A171" s="238"/>
      <c r="B171" s="188" t="s">
        <v>3</v>
      </c>
      <c r="C171" s="186" t="s">
        <v>265</v>
      </c>
      <c r="D171" s="183">
        <f>D168-D170</f>
        <v>365</v>
      </c>
      <c r="E171" s="183">
        <f t="shared" ref="E171:J171" si="27">E168-E170</f>
        <v>330</v>
      </c>
      <c r="F171" s="183">
        <f t="shared" si="27"/>
        <v>0</v>
      </c>
      <c r="G171" s="183">
        <f t="shared" si="27"/>
        <v>330</v>
      </c>
      <c r="H171" s="183">
        <f t="shared" si="27"/>
        <v>0</v>
      </c>
      <c r="I171" s="183">
        <f t="shared" si="27"/>
        <v>0</v>
      </c>
      <c r="J171" s="183">
        <f t="shared" si="27"/>
        <v>373</v>
      </c>
      <c r="K171" s="183"/>
      <c r="L171" s="183"/>
      <c r="M171" s="125"/>
      <c r="N171" s="125"/>
      <c r="O171" s="134"/>
      <c r="P171" s="134"/>
      <c r="Q171" s="134"/>
      <c r="R171" s="134"/>
      <c r="S171" s="134"/>
      <c r="T171" s="134"/>
      <c r="U171" s="134"/>
      <c r="V171" s="134"/>
      <c r="W171" s="134"/>
      <c r="X171" s="134"/>
      <c r="Y171" s="134"/>
    </row>
    <row r="172" spans="1:25" s="137" customFormat="1" ht="29.1" hidden="1" customHeight="1">
      <c r="A172" s="235" t="s">
        <v>37</v>
      </c>
      <c r="B172" s="185" t="s">
        <v>250</v>
      </c>
      <c r="C172" s="190"/>
      <c r="D172" s="200">
        <v>0.35999999999999943</v>
      </c>
      <c r="E172" s="144">
        <v>0.26000000000000512</v>
      </c>
      <c r="F172" s="144">
        <v>102</v>
      </c>
      <c r="G172" s="140">
        <v>0.54000000000000625</v>
      </c>
      <c r="H172" s="140"/>
      <c r="I172" s="140"/>
      <c r="J172" s="140"/>
      <c r="K172" s="140"/>
      <c r="L172" s="140"/>
      <c r="M172" s="125"/>
      <c r="N172" s="125"/>
      <c r="O172" s="132"/>
      <c r="P172" s="132"/>
      <c r="Q172" s="132"/>
      <c r="R172" s="132"/>
      <c r="S172" s="132"/>
      <c r="T172" s="132"/>
      <c r="U172" s="132"/>
      <c r="V172" s="132"/>
      <c r="W172" s="132"/>
      <c r="X172" s="132"/>
      <c r="Y172" s="132"/>
    </row>
    <row r="173" spans="1:25" s="133" customFormat="1" ht="29.1" hidden="1" customHeight="1">
      <c r="A173" s="190">
        <v>1</v>
      </c>
      <c r="B173" s="188" t="s">
        <v>183</v>
      </c>
      <c r="C173" s="190" t="s">
        <v>10</v>
      </c>
      <c r="D173" s="196">
        <v>41.3</v>
      </c>
      <c r="E173" s="145">
        <v>41.84</v>
      </c>
      <c r="F173" s="145">
        <v>72.11</v>
      </c>
      <c r="G173" s="141">
        <v>41.84</v>
      </c>
      <c r="H173" s="141"/>
      <c r="I173" s="136"/>
      <c r="J173" s="151">
        <v>41.92</v>
      </c>
      <c r="K173" s="151"/>
      <c r="L173" s="151"/>
      <c r="M173" s="125"/>
      <c r="N173" s="150"/>
      <c r="O173" s="132"/>
      <c r="P173" s="132"/>
      <c r="Q173" s="132"/>
      <c r="R173" s="132"/>
      <c r="S173" s="132"/>
      <c r="T173" s="132"/>
      <c r="U173" s="132"/>
      <c r="V173" s="132"/>
      <c r="W173" s="132"/>
      <c r="X173" s="132"/>
      <c r="Y173" s="132"/>
    </row>
    <row r="174" spans="1:25" ht="29.1" hidden="1" customHeight="1">
      <c r="A174" s="190">
        <v>2</v>
      </c>
      <c r="B174" s="188" t="s">
        <v>184</v>
      </c>
      <c r="C174" s="190" t="s">
        <v>10</v>
      </c>
      <c r="D174" s="199">
        <v>72.53</v>
      </c>
      <c r="E174" s="146">
        <v>61.18</v>
      </c>
      <c r="F174" s="146"/>
      <c r="G174" s="124">
        <v>73.260000000000005</v>
      </c>
      <c r="H174" s="146"/>
      <c r="I174" s="146"/>
      <c r="J174" s="184">
        <v>73.989999999999995</v>
      </c>
      <c r="K174" s="184"/>
      <c r="L174" s="184"/>
      <c r="M174" s="125"/>
      <c r="N174" s="150"/>
    </row>
    <row r="175" spans="1:25" ht="29.1" hidden="1" customHeight="1">
      <c r="A175" s="190">
        <v>3</v>
      </c>
      <c r="B175" s="188" t="s">
        <v>185</v>
      </c>
      <c r="C175" s="190" t="s">
        <v>10</v>
      </c>
      <c r="D175" s="199">
        <v>96.82</v>
      </c>
      <c r="E175" s="124">
        <v>97.49</v>
      </c>
      <c r="F175" s="146"/>
      <c r="G175" s="124">
        <v>97.49</v>
      </c>
      <c r="H175" s="146"/>
      <c r="I175" s="146"/>
      <c r="J175" s="159">
        <v>98.1</v>
      </c>
      <c r="K175" s="159"/>
      <c r="L175" s="159"/>
      <c r="M175" s="125"/>
      <c r="N175" s="150"/>
    </row>
    <row r="176" spans="1:25" ht="29.1" hidden="1" customHeight="1">
      <c r="A176" s="190">
        <v>4</v>
      </c>
      <c r="B176" s="188" t="s">
        <v>186</v>
      </c>
      <c r="C176" s="190" t="s">
        <v>10</v>
      </c>
      <c r="D176" s="199">
        <v>42.85</v>
      </c>
      <c r="E176" s="124">
        <v>57.14</v>
      </c>
      <c r="F176" s="146"/>
      <c r="G176" s="124">
        <v>57.14</v>
      </c>
      <c r="H176" s="146"/>
      <c r="I176" s="146"/>
      <c r="J176" s="160">
        <v>60.2</v>
      </c>
      <c r="K176" s="160"/>
      <c r="L176" s="160"/>
      <c r="M176" s="125"/>
      <c r="N176" s="150"/>
    </row>
    <row r="177" spans="1:14" ht="29.1" hidden="1" customHeight="1">
      <c r="A177" s="190">
        <v>5</v>
      </c>
      <c r="B177" s="188" t="s">
        <v>187</v>
      </c>
      <c r="C177" s="190" t="s">
        <v>10</v>
      </c>
      <c r="D177" s="196">
        <v>30</v>
      </c>
      <c r="E177" s="124">
        <v>35</v>
      </c>
      <c r="F177" s="146"/>
      <c r="G177" s="124">
        <v>35</v>
      </c>
      <c r="H177" s="146"/>
      <c r="I177" s="146"/>
      <c r="J177" s="160">
        <v>30</v>
      </c>
      <c r="K177" s="160"/>
      <c r="L177" s="160"/>
      <c r="M177" s="125"/>
      <c r="N177" s="150"/>
    </row>
    <row r="178" spans="1:14" ht="29.1" hidden="1" customHeight="1">
      <c r="A178" s="190">
        <v>6</v>
      </c>
      <c r="B178" s="119" t="s">
        <v>5</v>
      </c>
      <c r="C178" s="176" t="s">
        <v>269</v>
      </c>
      <c r="D178" s="178">
        <v>113</v>
      </c>
      <c r="E178" s="124">
        <v>116</v>
      </c>
      <c r="F178" s="124"/>
      <c r="G178" s="124">
        <v>116</v>
      </c>
      <c r="H178" s="124"/>
      <c r="I178" s="124"/>
      <c r="J178" s="177">
        <v>120</v>
      </c>
      <c r="K178" s="177"/>
      <c r="L178" s="177"/>
      <c r="M178" s="125"/>
      <c r="N178" s="125"/>
    </row>
    <row r="179" spans="1:14" ht="29.1" hidden="1" customHeight="1">
      <c r="A179" s="190">
        <v>7</v>
      </c>
      <c r="B179" s="120" t="s">
        <v>257</v>
      </c>
      <c r="C179" s="176" t="s">
        <v>10</v>
      </c>
      <c r="D179" s="178">
        <f>+D178/130*100</f>
        <v>86.92307692307692</v>
      </c>
      <c r="E179" s="178">
        <f t="shared" ref="E179:J179" si="28">+E178/130*100</f>
        <v>89.230769230769241</v>
      </c>
      <c r="F179" s="178">
        <f t="shared" si="28"/>
        <v>0</v>
      </c>
      <c r="G179" s="178">
        <f t="shared" si="28"/>
        <v>89.230769230769241</v>
      </c>
      <c r="H179" s="178">
        <f t="shared" si="28"/>
        <v>0</v>
      </c>
      <c r="I179" s="178">
        <f t="shared" si="28"/>
        <v>0</v>
      </c>
      <c r="J179" s="178">
        <f t="shared" si="28"/>
        <v>92.307692307692307</v>
      </c>
      <c r="K179" s="178"/>
      <c r="L179" s="178"/>
      <c r="M179" s="125"/>
      <c r="N179" s="125"/>
    </row>
    <row r="180" spans="1:14" ht="29.1" hidden="1" customHeight="1">
      <c r="A180" s="190">
        <v>8</v>
      </c>
      <c r="B180" s="121" t="s">
        <v>259</v>
      </c>
      <c r="C180" s="176" t="s">
        <v>10</v>
      </c>
      <c r="D180" s="178"/>
      <c r="E180" s="178"/>
      <c r="F180" s="178">
        <f>+F179/130*100</f>
        <v>0</v>
      </c>
      <c r="G180" s="178">
        <v>27</v>
      </c>
      <c r="H180" s="178">
        <f>+H179/130*100</f>
        <v>0</v>
      </c>
      <c r="I180" s="178">
        <f>+I179/130*100</f>
        <v>0</v>
      </c>
      <c r="J180" s="178"/>
      <c r="K180" s="178"/>
      <c r="L180" s="178"/>
      <c r="M180" s="125"/>
      <c r="N180" s="125"/>
    </row>
    <row r="181" spans="1:14" ht="29.1" hidden="1" customHeight="1">
      <c r="A181" s="190">
        <v>9</v>
      </c>
      <c r="B181" s="121" t="s">
        <v>258</v>
      </c>
      <c r="C181" s="176" t="s">
        <v>10</v>
      </c>
      <c r="D181" s="124"/>
      <c r="E181" s="124"/>
      <c r="F181" s="124"/>
      <c r="G181" s="124">
        <v>8.8000000000000007</v>
      </c>
      <c r="H181" s="124"/>
      <c r="I181" s="124"/>
      <c r="J181" s="124"/>
      <c r="K181" s="124"/>
      <c r="L181" s="124"/>
      <c r="M181" s="125"/>
      <c r="N181" s="125"/>
    </row>
    <row r="182" spans="1:14" ht="29.1" hidden="1" customHeight="1">
      <c r="A182" s="190">
        <v>10</v>
      </c>
      <c r="B182" s="121" t="s">
        <v>93</v>
      </c>
      <c r="C182" s="176" t="s">
        <v>269</v>
      </c>
      <c r="D182" s="124">
        <v>128</v>
      </c>
      <c r="E182" s="124">
        <v>130</v>
      </c>
      <c r="F182" s="124"/>
      <c r="G182" s="124">
        <v>128</v>
      </c>
      <c r="H182" s="124"/>
      <c r="I182" s="124"/>
      <c r="J182" s="124">
        <v>130</v>
      </c>
      <c r="K182" s="124"/>
      <c r="L182" s="124"/>
      <c r="M182" s="125"/>
      <c r="N182" s="125"/>
    </row>
    <row r="183" spans="1:14" ht="29.1" hidden="1" customHeight="1">
      <c r="A183" s="190">
        <v>11</v>
      </c>
      <c r="B183" s="120" t="s">
        <v>260</v>
      </c>
      <c r="C183" s="176" t="s">
        <v>10</v>
      </c>
      <c r="D183" s="178">
        <f>+D182/130*100</f>
        <v>98.461538461538467</v>
      </c>
      <c r="E183" s="178">
        <f t="shared" ref="E183:J183" si="29">+E182/130*100</f>
        <v>100</v>
      </c>
      <c r="F183" s="178">
        <f t="shared" si="29"/>
        <v>0</v>
      </c>
      <c r="G183" s="178">
        <f t="shared" si="29"/>
        <v>98.461538461538467</v>
      </c>
      <c r="H183" s="178">
        <f t="shared" si="29"/>
        <v>0</v>
      </c>
      <c r="I183" s="178">
        <f t="shared" si="29"/>
        <v>0</v>
      </c>
      <c r="J183" s="178">
        <f t="shared" si="29"/>
        <v>100</v>
      </c>
      <c r="K183" s="178"/>
      <c r="L183" s="178"/>
      <c r="M183" s="125"/>
      <c r="N183" s="125"/>
    </row>
    <row r="184" spans="1:14" ht="29.1" hidden="1" customHeight="1">
      <c r="A184" s="190">
        <v>13</v>
      </c>
      <c r="B184" s="120" t="s">
        <v>261</v>
      </c>
      <c r="C184" s="176" t="s">
        <v>10</v>
      </c>
      <c r="D184" s="178">
        <v>81.91</v>
      </c>
      <c r="E184" s="124">
        <v>83.38</v>
      </c>
      <c r="F184" s="124"/>
      <c r="G184" s="124">
        <v>85.05</v>
      </c>
      <c r="H184" s="124"/>
      <c r="I184" s="124"/>
      <c r="J184" s="177">
        <v>89.68</v>
      </c>
      <c r="K184" s="177"/>
      <c r="L184" s="177"/>
      <c r="M184" s="125"/>
      <c r="N184" s="125"/>
    </row>
    <row r="185" spans="1:14" ht="29.1" customHeight="1"/>
    <row r="186" spans="1:14" ht="29.1" customHeight="1"/>
  </sheetData>
  <mergeCells count="16">
    <mergeCell ref="O4:Q4"/>
    <mergeCell ref="C89:J89"/>
    <mergeCell ref="N49:N53"/>
    <mergeCell ref="A1:N1"/>
    <mergeCell ref="D3:D4"/>
    <mergeCell ref="C3:C4"/>
    <mergeCell ref="G3:G4"/>
    <mergeCell ref="K3:K4"/>
    <mergeCell ref="L3:L4"/>
    <mergeCell ref="H3:H4"/>
    <mergeCell ref="I3:I4"/>
    <mergeCell ref="A2:N2"/>
    <mergeCell ref="B3:B4"/>
    <mergeCell ref="A3:A4"/>
    <mergeCell ref="J3:J4"/>
    <mergeCell ref="M3:N3"/>
  </mergeCells>
  <phoneticPr fontId="0" type="noConversion"/>
  <printOptions horizontalCentered="1"/>
  <pageMargins left="0.53" right="0.39370078740157483" top="0.59055118110236227" bottom="0.48" header="0.31496062992125984" footer="0.31496062992125984"/>
  <pageSetup paperSize="9" scale="68" fitToHeight="0" orientation="portrait" useFirstPageNumber="1" r:id="rId1"/>
  <headerFooter differentFirst="1">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view="pageBreakPreview" zoomScale="55" zoomScaleNormal="55" zoomScaleSheetLayoutView="55" workbookViewId="0">
      <pane xSplit="2" ySplit="10" topLeftCell="G11" activePane="bottomRight" state="frozen"/>
      <selection pane="topRight" activeCell="C1" sqref="C1"/>
      <selection pane="bottomLeft" activeCell="A11" sqref="A11"/>
      <selection pane="bottomRight" activeCell="C18" sqref="C18"/>
    </sheetView>
  </sheetViews>
  <sheetFormatPr defaultColWidth="9" defaultRowHeight="15.75"/>
  <cols>
    <col min="1" max="1" width="5" style="250" customWidth="1"/>
    <col min="2" max="2" width="43.875" style="247" customWidth="1"/>
    <col min="3" max="3" width="12.375" style="247" customWidth="1"/>
    <col min="4" max="4" width="12" style="247" customWidth="1"/>
    <col min="5" max="5" width="10.25" style="247" customWidth="1"/>
    <col min="6" max="6" width="12.5" style="247" customWidth="1"/>
    <col min="7" max="7" width="13.375" style="247" customWidth="1"/>
    <col min="8" max="8" width="10.25" style="247" customWidth="1"/>
    <col min="9" max="9" width="10.125" style="247" customWidth="1"/>
    <col min="10" max="10" width="10.25" style="247" customWidth="1"/>
    <col min="11" max="11" width="11" style="247" hidden="1" customWidth="1"/>
    <col min="12" max="12" width="12.625" style="247" hidden="1" customWidth="1"/>
    <col min="13" max="13" width="12.25" style="247" hidden="1" customWidth="1"/>
    <col min="14" max="14" width="16.75" style="247" hidden="1" customWidth="1"/>
    <col min="15" max="15" width="15.625" style="247" customWidth="1"/>
    <col min="16" max="16" width="13.125" style="247" customWidth="1"/>
    <col min="17" max="17" width="14.625" style="247" hidden="1" customWidth="1"/>
    <col min="18" max="18" width="11.5" style="247" hidden="1" customWidth="1"/>
    <col min="19" max="19" width="15.125" style="247" hidden="1" customWidth="1"/>
    <col min="20" max="21" width="0" style="247" hidden="1" customWidth="1"/>
    <col min="22" max="22" width="7.25" style="247" hidden="1" customWidth="1"/>
    <col min="23" max="23" width="13.375" style="247" hidden="1" customWidth="1"/>
    <col min="24" max="24" width="11.25" style="247" hidden="1" customWidth="1"/>
    <col min="25" max="25" width="9.875" style="247" hidden="1" customWidth="1"/>
    <col min="26" max="26" width="11.25" style="247" hidden="1" customWidth="1"/>
    <col min="27" max="27" width="0" style="247" hidden="1" customWidth="1"/>
    <col min="28" max="257" width="9" style="247"/>
    <col min="258" max="258" width="5" style="247" customWidth="1"/>
    <col min="259" max="259" width="40.875" style="247" customWidth="1"/>
    <col min="260" max="260" width="12.375" style="247" customWidth="1"/>
    <col min="261" max="261" width="12" style="247" customWidth="1"/>
    <col min="262" max="262" width="10.25" style="247" customWidth="1"/>
    <col min="263" max="263" width="12.5" style="247" customWidth="1"/>
    <col min="264" max="264" width="13.375" style="247" customWidth="1"/>
    <col min="265" max="265" width="10.25" style="247" customWidth="1"/>
    <col min="266" max="266" width="10.125" style="247" customWidth="1"/>
    <col min="267" max="267" width="10.25" style="247" customWidth="1"/>
    <col min="268" max="270" width="0" style="247" hidden="1" customWidth="1"/>
    <col min="271" max="271" width="14.125" style="247" customWidth="1"/>
    <col min="272" max="272" width="13.125" style="247" customWidth="1"/>
    <col min="273" max="278" width="0" style="247" hidden="1" customWidth="1"/>
    <col min="279" max="279" width="13.375" style="247" bestFit="1" customWidth="1"/>
    <col min="280" max="282" width="0" style="247" hidden="1" customWidth="1"/>
    <col min="283" max="513" width="9" style="247"/>
    <col min="514" max="514" width="5" style="247" customWidth="1"/>
    <col min="515" max="515" width="40.875" style="247" customWidth="1"/>
    <col min="516" max="516" width="12.375" style="247" customWidth="1"/>
    <col min="517" max="517" width="12" style="247" customWidth="1"/>
    <col min="518" max="518" width="10.25" style="247" customWidth="1"/>
    <col min="519" max="519" width="12.5" style="247" customWidth="1"/>
    <col min="520" max="520" width="13.375" style="247" customWidth="1"/>
    <col min="521" max="521" width="10.25" style="247" customWidth="1"/>
    <col min="522" max="522" width="10.125" style="247" customWidth="1"/>
    <col min="523" max="523" width="10.25" style="247" customWidth="1"/>
    <col min="524" max="526" width="0" style="247" hidden="1" customWidth="1"/>
    <col min="527" max="527" width="14.125" style="247" customWidth="1"/>
    <col min="528" max="528" width="13.125" style="247" customWidth="1"/>
    <col min="529" max="534" width="0" style="247" hidden="1" customWidth="1"/>
    <col min="535" max="535" width="13.375" style="247" bestFit="1" customWidth="1"/>
    <col min="536" max="538" width="0" style="247" hidden="1" customWidth="1"/>
    <col min="539" max="769" width="9" style="247"/>
    <col min="770" max="770" width="5" style="247" customWidth="1"/>
    <col min="771" max="771" width="40.875" style="247" customWidth="1"/>
    <col min="772" max="772" width="12.375" style="247" customWidth="1"/>
    <col min="773" max="773" width="12" style="247" customWidth="1"/>
    <col min="774" max="774" width="10.25" style="247" customWidth="1"/>
    <col min="775" max="775" width="12.5" style="247" customWidth="1"/>
    <col min="776" max="776" width="13.375" style="247" customWidth="1"/>
    <col min="777" max="777" width="10.25" style="247" customWidth="1"/>
    <col min="778" max="778" width="10.125" style="247" customWidth="1"/>
    <col min="779" max="779" width="10.25" style="247" customWidth="1"/>
    <col min="780" max="782" width="0" style="247" hidden="1" customWidth="1"/>
    <col min="783" max="783" width="14.125" style="247" customWidth="1"/>
    <col min="784" max="784" width="13.125" style="247" customWidth="1"/>
    <col min="785" max="790" width="0" style="247" hidden="1" customWidth="1"/>
    <col min="791" max="791" width="13.375" style="247" bestFit="1" customWidth="1"/>
    <col min="792" max="794" width="0" style="247" hidden="1" customWidth="1"/>
    <col min="795" max="1025" width="9" style="247"/>
    <col min="1026" max="1026" width="5" style="247" customWidth="1"/>
    <col min="1027" max="1027" width="40.875" style="247" customWidth="1"/>
    <col min="1028" max="1028" width="12.375" style="247" customWidth="1"/>
    <col min="1029" max="1029" width="12" style="247" customWidth="1"/>
    <col min="1030" max="1030" width="10.25" style="247" customWidth="1"/>
    <col min="1031" max="1031" width="12.5" style="247" customWidth="1"/>
    <col min="1032" max="1032" width="13.375" style="247" customWidth="1"/>
    <col min="1033" max="1033" width="10.25" style="247" customWidth="1"/>
    <col min="1034" max="1034" width="10.125" style="247" customWidth="1"/>
    <col min="1035" max="1035" width="10.25" style="247" customWidth="1"/>
    <col min="1036" max="1038" width="0" style="247" hidden="1" customWidth="1"/>
    <col min="1039" max="1039" width="14.125" style="247" customWidth="1"/>
    <col min="1040" max="1040" width="13.125" style="247" customWidth="1"/>
    <col min="1041" max="1046" width="0" style="247" hidden="1" customWidth="1"/>
    <col min="1047" max="1047" width="13.375" style="247" bestFit="1" customWidth="1"/>
    <col min="1048" max="1050" width="0" style="247" hidden="1" customWidth="1"/>
    <col min="1051" max="1281" width="9" style="247"/>
    <col min="1282" max="1282" width="5" style="247" customWidth="1"/>
    <col min="1283" max="1283" width="40.875" style="247" customWidth="1"/>
    <col min="1284" max="1284" width="12.375" style="247" customWidth="1"/>
    <col min="1285" max="1285" width="12" style="247" customWidth="1"/>
    <col min="1286" max="1286" width="10.25" style="247" customWidth="1"/>
    <col min="1287" max="1287" width="12.5" style="247" customWidth="1"/>
    <col min="1288" max="1288" width="13.375" style="247" customWidth="1"/>
    <col min="1289" max="1289" width="10.25" style="247" customWidth="1"/>
    <col min="1290" max="1290" width="10.125" style="247" customWidth="1"/>
    <col min="1291" max="1291" width="10.25" style="247" customWidth="1"/>
    <col min="1292" max="1294" width="0" style="247" hidden="1" customWidth="1"/>
    <col min="1295" max="1295" width="14.125" style="247" customWidth="1"/>
    <col min="1296" max="1296" width="13.125" style="247" customWidth="1"/>
    <col min="1297" max="1302" width="0" style="247" hidden="1" customWidth="1"/>
    <col min="1303" max="1303" width="13.375" style="247" bestFit="1" customWidth="1"/>
    <col min="1304" max="1306" width="0" style="247" hidden="1" customWidth="1"/>
    <col min="1307" max="1537" width="9" style="247"/>
    <col min="1538" max="1538" width="5" style="247" customWidth="1"/>
    <col min="1539" max="1539" width="40.875" style="247" customWidth="1"/>
    <col min="1540" max="1540" width="12.375" style="247" customWidth="1"/>
    <col min="1541" max="1541" width="12" style="247" customWidth="1"/>
    <col min="1542" max="1542" width="10.25" style="247" customWidth="1"/>
    <col min="1543" max="1543" width="12.5" style="247" customWidth="1"/>
    <col min="1544" max="1544" width="13.375" style="247" customWidth="1"/>
    <col min="1545" max="1545" width="10.25" style="247" customWidth="1"/>
    <col min="1546" max="1546" width="10.125" style="247" customWidth="1"/>
    <col min="1547" max="1547" width="10.25" style="247" customWidth="1"/>
    <col min="1548" max="1550" width="0" style="247" hidden="1" customWidth="1"/>
    <col min="1551" max="1551" width="14.125" style="247" customWidth="1"/>
    <col min="1552" max="1552" width="13.125" style="247" customWidth="1"/>
    <col min="1553" max="1558" width="0" style="247" hidden="1" customWidth="1"/>
    <col min="1559" max="1559" width="13.375" style="247" bestFit="1" customWidth="1"/>
    <col min="1560" max="1562" width="0" style="247" hidden="1" customWidth="1"/>
    <col min="1563" max="1793" width="9" style="247"/>
    <col min="1794" max="1794" width="5" style="247" customWidth="1"/>
    <col min="1795" max="1795" width="40.875" style="247" customWidth="1"/>
    <col min="1796" max="1796" width="12.375" style="247" customWidth="1"/>
    <col min="1797" max="1797" width="12" style="247" customWidth="1"/>
    <col min="1798" max="1798" width="10.25" style="247" customWidth="1"/>
    <col min="1799" max="1799" width="12.5" style="247" customWidth="1"/>
    <col min="1800" max="1800" width="13.375" style="247" customWidth="1"/>
    <col min="1801" max="1801" width="10.25" style="247" customWidth="1"/>
    <col min="1802" max="1802" width="10.125" style="247" customWidth="1"/>
    <col min="1803" max="1803" width="10.25" style="247" customWidth="1"/>
    <col min="1804" max="1806" width="0" style="247" hidden="1" customWidth="1"/>
    <col min="1807" max="1807" width="14.125" style="247" customWidth="1"/>
    <col min="1808" max="1808" width="13.125" style="247" customWidth="1"/>
    <col min="1809" max="1814" width="0" style="247" hidden="1" customWidth="1"/>
    <col min="1815" max="1815" width="13.375" style="247" bestFit="1" customWidth="1"/>
    <col min="1816" max="1818" width="0" style="247" hidden="1" customWidth="1"/>
    <col min="1819" max="2049" width="9" style="247"/>
    <col min="2050" max="2050" width="5" style="247" customWidth="1"/>
    <col min="2051" max="2051" width="40.875" style="247" customWidth="1"/>
    <col min="2052" max="2052" width="12.375" style="247" customWidth="1"/>
    <col min="2053" max="2053" width="12" style="247" customWidth="1"/>
    <col min="2054" max="2054" width="10.25" style="247" customWidth="1"/>
    <col min="2055" max="2055" width="12.5" style="247" customWidth="1"/>
    <col min="2056" max="2056" width="13.375" style="247" customWidth="1"/>
    <col min="2057" max="2057" width="10.25" style="247" customWidth="1"/>
    <col min="2058" max="2058" width="10.125" style="247" customWidth="1"/>
    <col min="2059" max="2059" width="10.25" style="247" customWidth="1"/>
    <col min="2060" max="2062" width="0" style="247" hidden="1" customWidth="1"/>
    <col min="2063" max="2063" width="14.125" style="247" customWidth="1"/>
    <col min="2064" max="2064" width="13.125" style="247" customWidth="1"/>
    <col min="2065" max="2070" width="0" style="247" hidden="1" customWidth="1"/>
    <col min="2071" max="2071" width="13.375" style="247" bestFit="1" customWidth="1"/>
    <col min="2072" max="2074" width="0" style="247" hidden="1" customWidth="1"/>
    <col min="2075" max="2305" width="9" style="247"/>
    <col min="2306" max="2306" width="5" style="247" customWidth="1"/>
    <col min="2307" max="2307" width="40.875" style="247" customWidth="1"/>
    <col min="2308" max="2308" width="12.375" style="247" customWidth="1"/>
    <col min="2309" max="2309" width="12" style="247" customWidth="1"/>
    <col min="2310" max="2310" width="10.25" style="247" customWidth="1"/>
    <col min="2311" max="2311" width="12.5" style="247" customWidth="1"/>
    <col min="2312" max="2312" width="13.375" style="247" customWidth="1"/>
    <col min="2313" max="2313" width="10.25" style="247" customWidth="1"/>
    <col min="2314" max="2314" width="10.125" style="247" customWidth="1"/>
    <col min="2315" max="2315" width="10.25" style="247" customWidth="1"/>
    <col min="2316" max="2318" width="0" style="247" hidden="1" customWidth="1"/>
    <col min="2319" max="2319" width="14.125" style="247" customWidth="1"/>
    <col min="2320" max="2320" width="13.125" style="247" customWidth="1"/>
    <col min="2321" max="2326" width="0" style="247" hidden="1" customWidth="1"/>
    <col min="2327" max="2327" width="13.375" style="247" bestFit="1" customWidth="1"/>
    <col min="2328" max="2330" width="0" style="247" hidden="1" customWidth="1"/>
    <col min="2331" max="2561" width="9" style="247"/>
    <col min="2562" max="2562" width="5" style="247" customWidth="1"/>
    <col min="2563" max="2563" width="40.875" style="247" customWidth="1"/>
    <col min="2564" max="2564" width="12.375" style="247" customWidth="1"/>
    <col min="2565" max="2565" width="12" style="247" customWidth="1"/>
    <col min="2566" max="2566" width="10.25" style="247" customWidth="1"/>
    <col min="2567" max="2567" width="12.5" style="247" customWidth="1"/>
    <col min="2568" max="2568" width="13.375" style="247" customWidth="1"/>
    <col min="2569" max="2569" width="10.25" style="247" customWidth="1"/>
    <col min="2570" max="2570" width="10.125" style="247" customWidth="1"/>
    <col min="2571" max="2571" width="10.25" style="247" customWidth="1"/>
    <col min="2572" max="2574" width="0" style="247" hidden="1" customWidth="1"/>
    <col min="2575" max="2575" width="14.125" style="247" customWidth="1"/>
    <col min="2576" max="2576" width="13.125" style="247" customWidth="1"/>
    <col min="2577" max="2582" width="0" style="247" hidden="1" customWidth="1"/>
    <col min="2583" max="2583" width="13.375" style="247" bestFit="1" customWidth="1"/>
    <col min="2584" max="2586" width="0" style="247" hidden="1" customWidth="1"/>
    <col min="2587" max="2817" width="9" style="247"/>
    <col min="2818" max="2818" width="5" style="247" customWidth="1"/>
    <col min="2819" max="2819" width="40.875" style="247" customWidth="1"/>
    <col min="2820" max="2820" width="12.375" style="247" customWidth="1"/>
    <col min="2821" max="2821" width="12" style="247" customWidth="1"/>
    <col min="2822" max="2822" width="10.25" style="247" customWidth="1"/>
    <col min="2823" max="2823" width="12.5" style="247" customWidth="1"/>
    <col min="2824" max="2824" width="13.375" style="247" customWidth="1"/>
    <col min="2825" max="2825" width="10.25" style="247" customWidth="1"/>
    <col min="2826" max="2826" width="10.125" style="247" customWidth="1"/>
    <col min="2827" max="2827" width="10.25" style="247" customWidth="1"/>
    <col min="2828" max="2830" width="0" style="247" hidden="1" customWidth="1"/>
    <col min="2831" max="2831" width="14.125" style="247" customWidth="1"/>
    <col min="2832" max="2832" width="13.125" style="247" customWidth="1"/>
    <col min="2833" max="2838" width="0" style="247" hidden="1" customWidth="1"/>
    <col min="2839" max="2839" width="13.375" style="247" bestFit="1" customWidth="1"/>
    <col min="2840" max="2842" width="0" style="247" hidden="1" customWidth="1"/>
    <col min="2843" max="3073" width="9" style="247"/>
    <col min="3074" max="3074" width="5" style="247" customWidth="1"/>
    <col min="3075" max="3075" width="40.875" style="247" customWidth="1"/>
    <col min="3076" max="3076" width="12.375" style="247" customWidth="1"/>
    <col min="3077" max="3077" width="12" style="247" customWidth="1"/>
    <col min="3078" max="3078" width="10.25" style="247" customWidth="1"/>
    <col min="3079" max="3079" width="12.5" style="247" customWidth="1"/>
    <col min="3080" max="3080" width="13.375" style="247" customWidth="1"/>
    <col min="3081" max="3081" width="10.25" style="247" customWidth="1"/>
    <col min="3082" max="3082" width="10.125" style="247" customWidth="1"/>
    <col min="3083" max="3083" width="10.25" style="247" customWidth="1"/>
    <col min="3084" max="3086" width="0" style="247" hidden="1" customWidth="1"/>
    <col min="3087" max="3087" width="14.125" style="247" customWidth="1"/>
    <col min="3088" max="3088" width="13.125" style="247" customWidth="1"/>
    <col min="3089" max="3094" width="0" style="247" hidden="1" customWidth="1"/>
    <col min="3095" max="3095" width="13.375" style="247" bestFit="1" customWidth="1"/>
    <col min="3096" max="3098" width="0" style="247" hidden="1" customWidth="1"/>
    <col min="3099" max="3329" width="9" style="247"/>
    <col min="3330" max="3330" width="5" style="247" customWidth="1"/>
    <col min="3331" max="3331" width="40.875" style="247" customWidth="1"/>
    <col min="3332" max="3332" width="12.375" style="247" customWidth="1"/>
    <col min="3333" max="3333" width="12" style="247" customWidth="1"/>
    <col min="3334" max="3334" width="10.25" style="247" customWidth="1"/>
    <col min="3335" max="3335" width="12.5" style="247" customWidth="1"/>
    <col min="3336" max="3336" width="13.375" style="247" customWidth="1"/>
    <col min="3337" max="3337" width="10.25" style="247" customWidth="1"/>
    <col min="3338" max="3338" width="10.125" style="247" customWidth="1"/>
    <col min="3339" max="3339" width="10.25" style="247" customWidth="1"/>
    <col min="3340" max="3342" width="0" style="247" hidden="1" customWidth="1"/>
    <col min="3343" max="3343" width="14.125" style="247" customWidth="1"/>
    <col min="3344" max="3344" width="13.125" style="247" customWidth="1"/>
    <col min="3345" max="3350" width="0" style="247" hidden="1" customWidth="1"/>
    <col min="3351" max="3351" width="13.375" style="247" bestFit="1" customWidth="1"/>
    <col min="3352" max="3354" width="0" style="247" hidden="1" customWidth="1"/>
    <col min="3355" max="3585" width="9" style="247"/>
    <col min="3586" max="3586" width="5" style="247" customWidth="1"/>
    <col min="3587" max="3587" width="40.875" style="247" customWidth="1"/>
    <col min="3588" max="3588" width="12.375" style="247" customWidth="1"/>
    <col min="3589" max="3589" width="12" style="247" customWidth="1"/>
    <col min="3590" max="3590" width="10.25" style="247" customWidth="1"/>
    <col min="3591" max="3591" width="12.5" style="247" customWidth="1"/>
    <col min="3592" max="3592" width="13.375" style="247" customWidth="1"/>
    <col min="3593" max="3593" width="10.25" style="247" customWidth="1"/>
    <col min="3594" max="3594" width="10.125" style="247" customWidth="1"/>
    <col min="3595" max="3595" width="10.25" style="247" customWidth="1"/>
    <col min="3596" max="3598" width="0" style="247" hidden="1" customWidth="1"/>
    <col min="3599" max="3599" width="14.125" style="247" customWidth="1"/>
    <col min="3600" max="3600" width="13.125" style="247" customWidth="1"/>
    <col min="3601" max="3606" width="0" style="247" hidden="1" customWidth="1"/>
    <col min="3607" max="3607" width="13.375" style="247" bestFit="1" customWidth="1"/>
    <col min="3608" max="3610" width="0" style="247" hidden="1" customWidth="1"/>
    <col min="3611" max="3841" width="9" style="247"/>
    <col min="3842" max="3842" width="5" style="247" customWidth="1"/>
    <col min="3843" max="3843" width="40.875" style="247" customWidth="1"/>
    <col min="3844" max="3844" width="12.375" style="247" customWidth="1"/>
    <col min="3845" max="3845" width="12" style="247" customWidth="1"/>
    <col min="3846" max="3846" width="10.25" style="247" customWidth="1"/>
    <col min="3847" max="3847" width="12.5" style="247" customWidth="1"/>
    <col min="3848" max="3848" width="13.375" style="247" customWidth="1"/>
    <col min="3849" max="3849" width="10.25" style="247" customWidth="1"/>
    <col min="3850" max="3850" width="10.125" style="247" customWidth="1"/>
    <col min="3851" max="3851" width="10.25" style="247" customWidth="1"/>
    <col min="3852" max="3854" width="0" style="247" hidden="1" customWidth="1"/>
    <col min="3855" max="3855" width="14.125" style="247" customWidth="1"/>
    <col min="3856" max="3856" width="13.125" style="247" customWidth="1"/>
    <col min="3857" max="3862" width="0" style="247" hidden="1" customWidth="1"/>
    <col min="3863" max="3863" width="13.375" style="247" bestFit="1" customWidth="1"/>
    <col min="3864" max="3866" width="0" style="247" hidden="1" customWidth="1"/>
    <col min="3867" max="4097" width="9" style="247"/>
    <col min="4098" max="4098" width="5" style="247" customWidth="1"/>
    <col min="4099" max="4099" width="40.875" style="247" customWidth="1"/>
    <col min="4100" max="4100" width="12.375" style="247" customWidth="1"/>
    <col min="4101" max="4101" width="12" style="247" customWidth="1"/>
    <col min="4102" max="4102" width="10.25" style="247" customWidth="1"/>
    <col min="4103" max="4103" width="12.5" style="247" customWidth="1"/>
    <col min="4104" max="4104" width="13.375" style="247" customWidth="1"/>
    <col min="4105" max="4105" width="10.25" style="247" customWidth="1"/>
    <col min="4106" max="4106" width="10.125" style="247" customWidth="1"/>
    <col min="4107" max="4107" width="10.25" style="247" customWidth="1"/>
    <col min="4108" max="4110" width="0" style="247" hidden="1" customWidth="1"/>
    <col min="4111" max="4111" width="14.125" style="247" customWidth="1"/>
    <col min="4112" max="4112" width="13.125" style="247" customWidth="1"/>
    <col min="4113" max="4118" width="0" style="247" hidden="1" customWidth="1"/>
    <col min="4119" max="4119" width="13.375" style="247" bestFit="1" customWidth="1"/>
    <col min="4120" max="4122" width="0" style="247" hidden="1" customWidth="1"/>
    <col min="4123" max="4353" width="9" style="247"/>
    <col min="4354" max="4354" width="5" style="247" customWidth="1"/>
    <col min="4355" max="4355" width="40.875" style="247" customWidth="1"/>
    <col min="4356" max="4356" width="12.375" style="247" customWidth="1"/>
    <col min="4357" max="4357" width="12" style="247" customWidth="1"/>
    <col min="4358" max="4358" width="10.25" style="247" customWidth="1"/>
    <col min="4359" max="4359" width="12.5" style="247" customWidth="1"/>
    <col min="4360" max="4360" width="13.375" style="247" customWidth="1"/>
    <col min="4361" max="4361" width="10.25" style="247" customWidth="1"/>
    <col min="4362" max="4362" width="10.125" style="247" customWidth="1"/>
    <col min="4363" max="4363" width="10.25" style="247" customWidth="1"/>
    <col min="4364" max="4366" width="0" style="247" hidden="1" customWidth="1"/>
    <col min="4367" max="4367" width="14.125" style="247" customWidth="1"/>
    <col min="4368" max="4368" width="13.125" style="247" customWidth="1"/>
    <col min="4369" max="4374" width="0" style="247" hidden="1" customWidth="1"/>
    <col min="4375" max="4375" width="13.375" style="247" bestFit="1" customWidth="1"/>
    <col min="4376" max="4378" width="0" style="247" hidden="1" customWidth="1"/>
    <col min="4379" max="4609" width="9" style="247"/>
    <col min="4610" max="4610" width="5" style="247" customWidth="1"/>
    <col min="4611" max="4611" width="40.875" style="247" customWidth="1"/>
    <col min="4612" max="4612" width="12.375" style="247" customWidth="1"/>
    <col min="4613" max="4613" width="12" style="247" customWidth="1"/>
    <col min="4614" max="4614" width="10.25" style="247" customWidth="1"/>
    <col min="4615" max="4615" width="12.5" style="247" customWidth="1"/>
    <col min="4616" max="4616" width="13.375" style="247" customWidth="1"/>
    <col min="4617" max="4617" width="10.25" style="247" customWidth="1"/>
    <col min="4618" max="4618" width="10.125" style="247" customWidth="1"/>
    <col min="4619" max="4619" width="10.25" style="247" customWidth="1"/>
    <col min="4620" max="4622" width="0" style="247" hidden="1" customWidth="1"/>
    <col min="4623" max="4623" width="14.125" style="247" customWidth="1"/>
    <col min="4624" max="4624" width="13.125" style="247" customWidth="1"/>
    <col min="4625" max="4630" width="0" style="247" hidden="1" customWidth="1"/>
    <col min="4631" max="4631" width="13.375" style="247" bestFit="1" customWidth="1"/>
    <col min="4632" max="4634" width="0" style="247" hidden="1" customWidth="1"/>
    <col min="4635" max="4865" width="9" style="247"/>
    <col min="4866" max="4866" width="5" style="247" customWidth="1"/>
    <col min="4867" max="4867" width="40.875" style="247" customWidth="1"/>
    <col min="4868" max="4868" width="12.375" style="247" customWidth="1"/>
    <col min="4869" max="4869" width="12" style="247" customWidth="1"/>
    <col min="4870" max="4870" width="10.25" style="247" customWidth="1"/>
    <col min="4871" max="4871" width="12.5" style="247" customWidth="1"/>
    <col min="4872" max="4872" width="13.375" style="247" customWidth="1"/>
    <col min="4873" max="4873" width="10.25" style="247" customWidth="1"/>
    <col min="4874" max="4874" width="10.125" style="247" customWidth="1"/>
    <col min="4875" max="4875" width="10.25" style="247" customWidth="1"/>
    <col min="4876" max="4878" width="0" style="247" hidden="1" customWidth="1"/>
    <col min="4879" max="4879" width="14.125" style="247" customWidth="1"/>
    <col min="4880" max="4880" width="13.125" style="247" customWidth="1"/>
    <col min="4881" max="4886" width="0" style="247" hidden="1" customWidth="1"/>
    <col min="4887" max="4887" width="13.375" style="247" bestFit="1" customWidth="1"/>
    <col min="4888" max="4890" width="0" style="247" hidden="1" customWidth="1"/>
    <col min="4891" max="5121" width="9" style="247"/>
    <col min="5122" max="5122" width="5" style="247" customWidth="1"/>
    <col min="5123" max="5123" width="40.875" style="247" customWidth="1"/>
    <col min="5124" max="5124" width="12.375" style="247" customWidth="1"/>
    <col min="5125" max="5125" width="12" style="247" customWidth="1"/>
    <col min="5126" max="5126" width="10.25" style="247" customWidth="1"/>
    <col min="5127" max="5127" width="12.5" style="247" customWidth="1"/>
    <col min="5128" max="5128" width="13.375" style="247" customWidth="1"/>
    <col min="5129" max="5129" width="10.25" style="247" customWidth="1"/>
    <col min="5130" max="5130" width="10.125" style="247" customWidth="1"/>
    <col min="5131" max="5131" width="10.25" style="247" customWidth="1"/>
    <col min="5132" max="5134" width="0" style="247" hidden="1" customWidth="1"/>
    <col min="5135" max="5135" width="14.125" style="247" customWidth="1"/>
    <col min="5136" max="5136" width="13.125" style="247" customWidth="1"/>
    <col min="5137" max="5142" width="0" style="247" hidden="1" customWidth="1"/>
    <col min="5143" max="5143" width="13.375" style="247" bestFit="1" customWidth="1"/>
    <col min="5144" max="5146" width="0" style="247" hidden="1" customWidth="1"/>
    <col min="5147" max="5377" width="9" style="247"/>
    <col min="5378" max="5378" width="5" style="247" customWidth="1"/>
    <col min="5379" max="5379" width="40.875" style="247" customWidth="1"/>
    <col min="5380" max="5380" width="12.375" style="247" customWidth="1"/>
    <col min="5381" max="5381" width="12" style="247" customWidth="1"/>
    <col min="5382" max="5382" width="10.25" style="247" customWidth="1"/>
    <col min="5383" max="5383" width="12.5" style="247" customWidth="1"/>
    <col min="5384" max="5384" width="13.375" style="247" customWidth="1"/>
    <col min="5385" max="5385" width="10.25" style="247" customWidth="1"/>
    <col min="5386" max="5386" width="10.125" style="247" customWidth="1"/>
    <col min="5387" max="5387" width="10.25" style="247" customWidth="1"/>
    <col min="5388" max="5390" width="0" style="247" hidden="1" customWidth="1"/>
    <col min="5391" max="5391" width="14.125" style="247" customWidth="1"/>
    <col min="5392" max="5392" width="13.125" style="247" customWidth="1"/>
    <col min="5393" max="5398" width="0" style="247" hidden="1" customWidth="1"/>
    <col min="5399" max="5399" width="13.375" style="247" bestFit="1" customWidth="1"/>
    <col min="5400" max="5402" width="0" style="247" hidden="1" customWidth="1"/>
    <col min="5403" max="5633" width="9" style="247"/>
    <col min="5634" max="5634" width="5" style="247" customWidth="1"/>
    <col min="5635" max="5635" width="40.875" style="247" customWidth="1"/>
    <col min="5636" max="5636" width="12.375" style="247" customWidth="1"/>
    <col min="5637" max="5637" width="12" style="247" customWidth="1"/>
    <col min="5638" max="5638" width="10.25" style="247" customWidth="1"/>
    <col min="5639" max="5639" width="12.5" style="247" customWidth="1"/>
    <col min="5640" max="5640" width="13.375" style="247" customWidth="1"/>
    <col min="5641" max="5641" width="10.25" style="247" customWidth="1"/>
    <col min="5642" max="5642" width="10.125" style="247" customWidth="1"/>
    <col min="5643" max="5643" width="10.25" style="247" customWidth="1"/>
    <col min="5644" max="5646" width="0" style="247" hidden="1" customWidth="1"/>
    <col min="5647" max="5647" width="14.125" style="247" customWidth="1"/>
    <col min="5648" max="5648" width="13.125" style="247" customWidth="1"/>
    <col min="5649" max="5654" width="0" style="247" hidden="1" customWidth="1"/>
    <col min="5655" max="5655" width="13.375" style="247" bestFit="1" customWidth="1"/>
    <col min="5656" max="5658" width="0" style="247" hidden="1" customWidth="1"/>
    <col min="5659" max="5889" width="9" style="247"/>
    <col min="5890" max="5890" width="5" style="247" customWidth="1"/>
    <col min="5891" max="5891" width="40.875" style="247" customWidth="1"/>
    <col min="5892" max="5892" width="12.375" style="247" customWidth="1"/>
    <col min="5893" max="5893" width="12" style="247" customWidth="1"/>
    <col min="5894" max="5894" width="10.25" style="247" customWidth="1"/>
    <col min="5895" max="5895" width="12.5" style="247" customWidth="1"/>
    <col min="5896" max="5896" width="13.375" style="247" customWidth="1"/>
    <col min="5897" max="5897" width="10.25" style="247" customWidth="1"/>
    <col min="5898" max="5898" width="10.125" style="247" customWidth="1"/>
    <col min="5899" max="5899" width="10.25" style="247" customWidth="1"/>
    <col min="5900" max="5902" width="0" style="247" hidden="1" customWidth="1"/>
    <col min="5903" max="5903" width="14.125" style="247" customWidth="1"/>
    <col min="5904" max="5904" width="13.125" style="247" customWidth="1"/>
    <col min="5905" max="5910" width="0" style="247" hidden="1" customWidth="1"/>
    <col min="5911" max="5911" width="13.375" style="247" bestFit="1" customWidth="1"/>
    <col min="5912" max="5914" width="0" style="247" hidden="1" customWidth="1"/>
    <col min="5915" max="6145" width="9" style="247"/>
    <col min="6146" max="6146" width="5" style="247" customWidth="1"/>
    <col min="6147" max="6147" width="40.875" style="247" customWidth="1"/>
    <col min="6148" max="6148" width="12.375" style="247" customWidth="1"/>
    <col min="6149" max="6149" width="12" style="247" customWidth="1"/>
    <col min="6150" max="6150" width="10.25" style="247" customWidth="1"/>
    <col min="6151" max="6151" width="12.5" style="247" customWidth="1"/>
    <col min="6152" max="6152" width="13.375" style="247" customWidth="1"/>
    <col min="6153" max="6153" width="10.25" style="247" customWidth="1"/>
    <col min="6154" max="6154" width="10.125" style="247" customWidth="1"/>
    <col min="6155" max="6155" width="10.25" style="247" customWidth="1"/>
    <col min="6156" max="6158" width="0" style="247" hidden="1" customWidth="1"/>
    <col min="6159" max="6159" width="14.125" style="247" customWidth="1"/>
    <col min="6160" max="6160" width="13.125" style="247" customWidth="1"/>
    <col min="6161" max="6166" width="0" style="247" hidden="1" customWidth="1"/>
    <col min="6167" max="6167" width="13.375" style="247" bestFit="1" customWidth="1"/>
    <col min="6168" max="6170" width="0" style="247" hidden="1" customWidth="1"/>
    <col min="6171" max="6401" width="9" style="247"/>
    <col min="6402" max="6402" width="5" style="247" customWidth="1"/>
    <col min="6403" max="6403" width="40.875" style="247" customWidth="1"/>
    <col min="6404" max="6404" width="12.375" style="247" customWidth="1"/>
    <col min="6405" max="6405" width="12" style="247" customWidth="1"/>
    <col min="6406" max="6406" width="10.25" style="247" customWidth="1"/>
    <col min="6407" max="6407" width="12.5" style="247" customWidth="1"/>
    <col min="6408" max="6408" width="13.375" style="247" customWidth="1"/>
    <col min="6409" max="6409" width="10.25" style="247" customWidth="1"/>
    <col min="6410" max="6410" width="10.125" style="247" customWidth="1"/>
    <col min="6411" max="6411" width="10.25" style="247" customWidth="1"/>
    <col min="6412" max="6414" width="0" style="247" hidden="1" customWidth="1"/>
    <col min="6415" max="6415" width="14.125" style="247" customWidth="1"/>
    <col min="6416" max="6416" width="13.125" style="247" customWidth="1"/>
    <col min="6417" max="6422" width="0" style="247" hidden="1" customWidth="1"/>
    <col min="6423" max="6423" width="13.375" style="247" bestFit="1" customWidth="1"/>
    <col min="6424" max="6426" width="0" style="247" hidden="1" customWidth="1"/>
    <col min="6427" max="6657" width="9" style="247"/>
    <col min="6658" max="6658" width="5" style="247" customWidth="1"/>
    <col min="6659" max="6659" width="40.875" style="247" customWidth="1"/>
    <col min="6660" max="6660" width="12.375" style="247" customWidth="1"/>
    <col min="6661" max="6661" width="12" style="247" customWidth="1"/>
    <col min="6662" max="6662" width="10.25" style="247" customWidth="1"/>
    <col min="6663" max="6663" width="12.5" style="247" customWidth="1"/>
    <col min="6664" max="6664" width="13.375" style="247" customWidth="1"/>
    <col min="6665" max="6665" width="10.25" style="247" customWidth="1"/>
    <col min="6666" max="6666" width="10.125" style="247" customWidth="1"/>
    <col min="6667" max="6667" width="10.25" style="247" customWidth="1"/>
    <col min="6668" max="6670" width="0" style="247" hidden="1" customWidth="1"/>
    <col min="6671" max="6671" width="14.125" style="247" customWidth="1"/>
    <col min="6672" max="6672" width="13.125" style="247" customWidth="1"/>
    <col min="6673" max="6678" width="0" style="247" hidden="1" customWidth="1"/>
    <col min="6679" max="6679" width="13.375" style="247" bestFit="1" customWidth="1"/>
    <col min="6680" max="6682" width="0" style="247" hidden="1" customWidth="1"/>
    <col min="6683" max="6913" width="9" style="247"/>
    <col min="6914" max="6914" width="5" style="247" customWidth="1"/>
    <col min="6915" max="6915" width="40.875" style="247" customWidth="1"/>
    <col min="6916" max="6916" width="12.375" style="247" customWidth="1"/>
    <col min="6917" max="6917" width="12" style="247" customWidth="1"/>
    <col min="6918" max="6918" width="10.25" style="247" customWidth="1"/>
    <col min="6919" max="6919" width="12.5" style="247" customWidth="1"/>
    <col min="6920" max="6920" width="13.375" style="247" customWidth="1"/>
    <col min="6921" max="6921" width="10.25" style="247" customWidth="1"/>
    <col min="6922" max="6922" width="10.125" style="247" customWidth="1"/>
    <col min="6923" max="6923" width="10.25" style="247" customWidth="1"/>
    <col min="6924" max="6926" width="0" style="247" hidden="1" customWidth="1"/>
    <col min="6927" max="6927" width="14.125" style="247" customWidth="1"/>
    <col min="6928" max="6928" width="13.125" style="247" customWidth="1"/>
    <col min="6929" max="6934" width="0" style="247" hidden="1" customWidth="1"/>
    <col min="6935" max="6935" width="13.375" style="247" bestFit="1" customWidth="1"/>
    <col min="6936" max="6938" width="0" style="247" hidden="1" customWidth="1"/>
    <col min="6939" max="7169" width="9" style="247"/>
    <col min="7170" max="7170" width="5" style="247" customWidth="1"/>
    <col min="7171" max="7171" width="40.875" style="247" customWidth="1"/>
    <col min="7172" max="7172" width="12.375" style="247" customWidth="1"/>
    <col min="7173" max="7173" width="12" style="247" customWidth="1"/>
    <col min="7174" max="7174" width="10.25" style="247" customWidth="1"/>
    <col min="7175" max="7175" width="12.5" style="247" customWidth="1"/>
    <col min="7176" max="7176" width="13.375" style="247" customWidth="1"/>
    <col min="7177" max="7177" width="10.25" style="247" customWidth="1"/>
    <col min="7178" max="7178" width="10.125" style="247" customWidth="1"/>
    <col min="7179" max="7179" width="10.25" style="247" customWidth="1"/>
    <col min="7180" max="7182" width="0" style="247" hidden="1" customWidth="1"/>
    <col min="7183" max="7183" width="14.125" style="247" customWidth="1"/>
    <col min="7184" max="7184" width="13.125" style="247" customWidth="1"/>
    <col min="7185" max="7190" width="0" style="247" hidden="1" customWidth="1"/>
    <col min="7191" max="7191" width="13.375" style="247" bestFit="1" customWidth="1"/>
    <col min="7192" max="7194" width="0" style="247" hidden="1" customWidth="1"/>
    <col min="7195" max="7425" width="9" style="247"/>
    <col min="7426" max="7426" width="5" style="247" customWidth="1"/>
    <col min="7427" max="7427" width="40.875" style="247" customWidth="1"/>
    <col min="7428" max="7428" width="12.375" style="247" customWidth="1"/>
    <col min="7429" max="7429" width="12" style="247" customWidth="1"/>
    <col min="7430" max="7430" width="10.25" style="247" customWidth="1"/>
    <col min="7431" max="7431" width="12.5" style="247" customWidth="1"/>
    <col min="7432" max="7432" width="13.375" style="247" customWidth="1"/>
    <col min="7433" max="7433" width="10.25" style="247" customWidth="1"/>
    <col min="7434" max="7434" width="10.125" style="247" customWidth="1"/>
    <col min="7435" max="7435" width="10.25" style="247" customWidth="1"/>
    <col min="7436" max="7438" width="0" style="247" hidden="1" customWidth="1"/>
    <col min="7439" max="7439" width="14.125" style="247" customWidth="1"/>
    <col min="7440" max="7440" width="13.125" style="247" customWidth="1"/>
    <col min="7441" max="7446" width="0" style="247" hidden="1" customWidth="1"/>
    <col min="7447" max="7447" width="13.375" style="247" bestFit="1" customWidth="1"/>
    <col min="7448" max="7450" width="0" style="247" hidden="1" customWidth="1"/>
    <col min="7451" max="7681" width="9" style="247"/>
    <col min="7682" max="7682" width="5" style="247" customWidth="1"/>
    <col min="7683" max="7683" width="40.875" style="247" customWidth="1"/>
    <col min="7684" max="7684" width="12.375" style="247" customWidth="1"/>
    <col min="7685" max="7685" width="12" style="247" customWidth="1"/>
    <col min="7686" max="7686" width="10.25" style="247" customWidth="1"/>
    <col min="7687" max="7687" width="12.5" style="247" customWidth="1"/>
    <col min="7688" max="7688" width="13.375" style="247" customWidth="1"/>
    <col min="7689" max="7689" width="10.25" style="247" customWidth="1"/>
    <col min="7690" max="7690" width="10.125" style="247" customWidth="1"/>
    <col min="7691" max="7691" width="10.25" style="247" customWidth="1"/>
    <col min="7692" max="7694" width="0" style="247" hidden="1" customWidth="1"/>
    <col min="7695" max="7695" width="14.125" style="247" customWidth="1"/>
    <col min="7696" max="7696" width="13.125" style="247" customWidth="1"/>
    <col min="7697" max="7702" width="0" style="247" hidden="1" customWidth="1"/>
    <col min="7703" max="7703" width="13.375" style="247" bestFit="1" customWidth="1"/>
    <col min="7704" max="7706" width="0" style="247" hidden="1" customWidth="1"/>
    <col min="7707" max="7937" width="9" style="247"/>
    <col min="7938" max="7938" width="5" style="247" customWidth="1"/>
    <col min="7939" max="7939" width="40.875" style="247" customWidth="1"/>
    <col min="7940" max="7940" width="12.375" style="247" customWidth="1"/>
    <col min="7941" max="7941" width="12" style="247" customWidth="1"/>
    <col min="7942" max="7942" width="10.25" style="247" customWidth="1"/>
    <col min="7943" max="7943" width="12.5" style="247" customWidth="1"/>
    <col min="7944" max="7944" width="13.375" style="247" customWidth="1"/>
    <col min="7945" max="7945" width="10.25" style="247" customWidth="1"/>
    <col min="7946" max="7946" width="10.125" style="247" customWidth="1"/>
    <col min="7947" max="7947" width="10.25" style="247" customWidth="1"/>
    <col min="7948" max="7950" width="0" style="247" hidden="1" customWidth="1"/>
    <col min="7951" max="7951" width="14.125" style="247" customWidth="1"/>
    <col min="7952" max="7952" width="13.125" style="247" customWidth="1"/>
    <col min="7953" max="7958" width="0" style="247" hidden="1" customWidth="1"/>
    <col min="7959" max="7959" width="13.375" style="247" bestFit="1" customWidth="1"/>
    <col min="7960" max="7962" width="0" style="247" hidden="1" customWidth="1"/>
    <col min="7963" max="8193" width="9" style="247"/>
    <col min="8194" max="8194" width="5" style="247" customWidth="1"/>
    <col min="8195" max="8195" width="40.875" style="247" customWidth="1"/>
    <col min="8196" max="8196" width="12.375" style="247" customWidth="1"/>
    <col min="8197" max="8197" width="12" style="247" customWidth="1"/>
    <col min="8198" max="8198" width="10.25" style="247" customWidth="1"/>
    <col min="8199" max="8199" width="12.5" style="247" customWidth="1"/>
    <col min="8200" max="8200" width="13.375" style="247" customWidth="1"/>
    <col min="8201" max="8201" width="10.25" style="247" customWidth="1"/>
    <col min="8202" max="8202" width="10.125" style="247" customWidth="1"/>
    <col min="8203" max="8203" width="10.25" style="247" customWidth="1"/>
    <col min="8204" max="8206" width="0" style="247" hidden="1" customWidth="1"/>
    <col min="8207" max="8207" width="14.125" style="247" customWidth="1"/>
    <col min="8208" max="8208" width="13.125" style="247" customWidth="1"/>
    <col min="8209" max="8214" width="0" style="247" hidden="1" customWidth="1"/>
    <col min="8215" max="8215" width="13.375" style="247" bestFit="1" customWidth="1"/>
    <col min="8216" max="8218" width="0" style="247" hidden="1" customWidth="1"/>
    <col min="8219" max="8449" width="9" style="247"/>
    <col min="8450" max="8450" width="5" style="247" customWidth="1"/>
    <col min="8451" max="8451" width="40.875" style="247" customWidth="1"/>
    <col min="8452" max="8452" width="12.375" style="247" customWidth="1"/>
    <col min="8453" max="8453" width="12" style="247" customWidth="1"/>
    <col min="8454" max="8454" width="10.25" style="247" customWidth="1"/>
    <col min="8455" max="8455" width="12.5" style="247" customWidth="1"/>
    <col min="8456" max="8456" width="13.375" style="247" customWidth="1"/>
    <col min="8457" max="8457" width="10.25" style="247" customWidth="1"/>
    <col min="8458" max="8458" width="10.125" style="247" customWidth="1"/>
    <col min="8459" max="8459" width="10.25" style="247" customWidth="1"/>
    <col min="8460" max="8462" width="0" style="247" hidden="1" customWidth="1"/>
    <col min="8463" max="8463" width="14.125" style="247" customWidth="1"/>
    <col min="8464" max="8464" width="13.125" style="247" customWidth="1"/>
    <col min="8465" max="8470" width="0" style="247" hidden="1" customWidth="1"/>
    <col min="8471" max="8471" width="13.375" style="247" bestFit="1" customWidth="1"/>
    <col min="8472" max="8474" width="0" style="247" hidden="1" customWidth="1"/>
    <col min="8475" max="8705" width="9" style="247"/>
    <col min="8706" max="8706" width="5" style="247" customWidth="1"/>
    <col min="8707" max="8707" width="40.875" style="247" customWidth="1"/>
    <col min="8708" max="8708" width="12.375" style="247" customWidth="1"/>
    <col min="8709" max="8709" width="12" style="247" customWidth="1"/>
    <col min="8710" max="8710" width="10.25" style="247" customWidth="1"/>
    <col min="8711" max="8711" width="12.5" style="247" customWidth="1"/>
    <col min="8712" max="8712" width="13.375" style="247" customWidth="1"/>
    <col min="8713" max="8713" width="10.25" style="247" customWidth="1"/>
    <col min="8714" max="8714" width="10.125" style="247" customWidth="1"/>
    <col min="8715" max="8715" width="10.25" style="247" customWidth="1"/>
    <col min="8716" max="8718" width="0" style="247" hidden="1" customWidth="1"/>
    <col min="8719" max="8719" width="14.125" style="247" customWidth="1"/>
    <col min="8720" max="8720" width="13.125" style="247" customWidth="1"/>
    <col min="8721" max="8726" width="0" style="247" hidden="1" customWidth="1"/>
    <col min="8727" max="8727" width="13.375" style="247" bestFit="1" customWidth="1"/>
    <col min="8728" max="8730" width="0" style="247" hidden="1" customWidth="1"/>
    <col min="8731" max="8961" width="9" style="247"/>
    <col min="8962" max="8962" width="5" style="247" customWidth="1"/>
    <col min="8963" max="8963" width="40.875" style="247" customWidth="1"/>
    <col min="8964" max="8964" width="12.375" style="247" customWidth="1"/>
    <col min="8965" max="8965" width="12" style="247" customWidth="1"/>
    <col min="8966" max="8966" width="10.25" style="247" customWidth="1"/>
    <col min="8967" max="8967" width="12.5" style="247" customWidth="1"/>
    <col min="8968" max="8968" width="13.375" style="247" customWidth="1"/>
    <col min="8969" max="8969" width="10.25" style="247" customWidth="1"/>
    <col min="8970" max="8970" width="10.125" style="247" customWidth="1"/>
    <col min="8971" max="8971" width="10.25" style="247" customWidth="1"/>
    <col min="8972" max="8974" width="0" style="247" hidden="1" customWidth="1"/>
    <col min="8975" max="8975" width="14.125" style="247" customWidth="1"/>
    <col min="8976" max="8976" width="13.125" style="247" customWidth="1"/>
    <col min="8977" max="8982" width="0" style="247" hidden="1" customWidth="1"/>
    <col min="8983" max="8983" width="13.375" style="247" bestFit="1" customWidth="1"/>
    <col min="8984" max="8986" width="0" style="247" hidden="1" customWidth="1"/>
    <col min="8987" max="9217" width="9" style="247"/>
    <col min="9218" max="9218" width="5" style="247" customWidth="1"/>
    <col min="9219" max="9219" width="40.875" style="247" customWidth="1"/>
    <col min="9220" max="9220" width="12.375" style="247" customWidth="1"/>
    <col min="9221" max="9221" width="12" style="247" customWidth="1"/>
    <col min="9222" max="9222" width="10.25" style="247" customWidth="1"/>
    <col min="9223" max="9223" width="12.5" style="247" customWidth="1"/>
    <col min="9224" max="9224" width="13.375" style="247" customWidth="1"/>
    <col min="9225" max="9225" width="10.25" style="247" customWidth="1"/>
    <col min="9226" max="9226" width="10.125" style="247" customWidth="1"/>
    <col min="9227" max="9227" width="10.25" style="247" customWidth="1"/>
    <col min="9228" max="9230" width="0" style="247" hidden="1" customWidth="1"/>
    <col min="9231" max="9231" width="14.125" style="247" customWidth="1"/>
    <col min="9232" max="9232" width="13.125" style="247" customWidth="1"/>
    <col min="9233" max="9238" width="0" style="247" hidden="1" customWidth="1"/>
    <col min="9239" max="9239" width="13.375" style="247" bestFit="1" customWidth="1"/>
    <col min="9240" max="9242" width="0" style="247" hidden="1" customWidth="1"/>
    <col min="9243" max="9473" width="9" style="247"/>
    <col min="9474" max="9474" width="5" style="247" customWidth="1"/>
    <col min="9475" max="9475" width="40.875" style="247" customWidth="1"/>
    <col min="9476" max="9476" width="12.375" style="247" customWidth="1"/>
    <col min="9477" max="9477" width="12" style="247" customWidth="1"/>
    <col min="9478" max="9478" width="10.25" style="247" customWidth="1"/>
    <col min="9479" max="9479" width="12.5" style="247" customWidth="1"/>
    <col min="9480" max="9480" width="13.375" style="247" customWidth="1"/>
    <col min="9481" max="9481" width="10.25" style="247" customWidth="1"/>
    <col min="9482" max="9482" width="10.125" style="247" customWidth="1"/>
    <col min="9483" max="9483" width="10.25" style="247" customWidth="1"/>
    <col min="9484" max="9486" width="0" style="247" hidden="1" customWidth="1"/>
    <col min="9487" max="9487" width="14.125" style="247" customWidth="1"/>
    <col min="9488" max="9488" width="13.125" style="247" customWidth="1"/>
    <col min="9489" max="9494" width="0" style="247" hidden="1" customWidth="1"/>
    <col min="9495" max="9495" width="13.375" style="247" bestFit="1" customWidth="1"/>
    <col min="9496" max="9498" width="0" style="247" hidden="1" customWidth="1"/>
    <col min="9499" max="9729" width="9" style="247"/>
    <col min="9730" max="9730" width="5" style="247" customWidth="1"/>
    <col min="9731" max="9731" width="40.875" style="247" customWidth="1"/>
    <col min="9732" max="9732" width="12.375" style="247" customWidth="1"/>
    <col min="9733" max="9733" width="12" style="247" customWidth="1"/>
    <col min="9734" max="9734" width="10.25" style="247" customWidth="1"/>
    <col min="9735" max="9735" width="12.5" style="247" customWidth="1"/>
    <col min="9736" max="9736" width="13.375" style="247" customWidth="1"/>
    <col min="9737" max="9737" width="10.25" style="247" customWidth="1"/>
    <col min="9738" max="9738" width="10.125" style="247" customWidth="1"/>
    <col min="9739" max="9739" width="10.25" style="247" customWidth="1"/>
    <col min="9740" max="9742" width="0" style="247" hidden="1" customWidth="1"/>
    <col min="9743" max="9743" width="14.125" style="247" customWidth="1"/>
    <col min="9744" max="9744" width="13.125" style="247" customWidth="1"/>
    <col min="9745" max="9750" width="0" style="247" hidden="1" customWidth="1"/>
    <col min="9751" max="9751" width="13.375" style="247" bestFit="1" customWidth="1"/>
    <col min="9752" max="9754" width="0" style="247" hidden="1" customWidth="1"/>
    <col min="9755" max="9985" width="9" style="247"/>
    <col min="9986" max="9986" width="5" style="247" customWidth="1"/>
    <col min="9987" max="9987" width="40.875" style="247" customWidth="1"/>
    <col min="9988" max="9988" width="12.375" style="247" customWidth="1"/>
    <col min="9989" max="9989" width="12" style="247" customWidth="1"/>
    <col min="9990" max="9990" width="10.25" style="247" customWidth="1"/>
    <col min="9991" max="9991" width="12.5" style="247" customWidth="1"/>
    <col min="9992" max="9992" width="13.375" style="247" customWidth="1"/>
    <col min="9993" max="9993" width="10.25" style="247" customWidth="1"/>
    <col min="9994" max="9994" width="10.125" style="247" customWidth="1"/>
    <col min="9995" max="9995" width="10.25" style="247" customWidth="1"/>
    <col min="9996" max="9998" width="0" style="247" hidden="1" customWidth="1"/>
    <col min="9999" max="9999" width="14.125" style="247" customWidth="1"/>
    <col min="10000" max="10000" width="13.125" style="247" customWidth="1"/>
    <col min="10001" max="10006" width="0" style="247" hidden="1" customWidth="1"/>
    <col min="10007" max="10007" width="13.375" style="247" bestFit="1" customWidth="1"/>
    <col min="10008" max="10010" width="0" style="247" hidden="1" customWidth="1"/>
    <col min="10011" max="10241" width="9" style="247"/>
    <col min="10242" max="10242" width="5" style="247" customWidth="1"/>
    <col min="10243" max="10243" width="40.875" style="247" customWidth="1"/>
    <col min="10244" max="10244" width="12.375" style="247" customWidth="1"/>
    <col min="10245" max="10245" width="12" style="247" customWidth="1"/>
    <col min="10246" max="10246" width="10.25" style="247" customWidth="1"/>
    <col min="10247" max="10247" width="12.5" style="247" customWidth="1"/>
    <col min="10248" max="10248" width="13.375" style="247" customWidth="1"/>
    <col min="10249" max="10249" width="10.25" style="247" customWidth="1"/>
    <col min="10250" max="10250" width="10.125" style="247" customWidth="1"/>
    <col min="10251" max="10251" width="10.25" style="247" customWidth="1"/>
    <col min="10252" max="10254" width="0" style="247" hidden="1" customWidth="1"/>
    <col min="10255" max="10255" width="14.125" style="247" customWidth="1"/>
    <col min="10256" max="10256" width="13.125" style="247" customWidth="1"/>
    <col min="10257" max="10262" width="0" style="247" hidden="1" customWidth="1"/>
    <col min="10263" max="10263" width="13.375" style="247" bestFit="1" customWidth="1"/>
    <col min="10264" max="10266" width="0" style="247" hidden="1" customWidth="1"/>
    <col min="10267" max="10497" width="9" style="247"/>
    <col min="10498" max="10498" width="5" style="247" customWidth="1"/>
    <col min="10499" max="10499" width="40.875" style="247" customWidth="1"/>
    <col min="10500" max="10500" width="12.375" style="247" customWidth="1"/>
    <col min="10501" max="10501" width="12" style="247" customWidth="1"/>
    <col min="10502" max="10502" width="10.25" style="247" customWidth="1"/>
    <col min="10503" max="10503" width="12.5" style="247" customWidth="1"/>
    <col min="10504" max="10504" width="13.375" style="247" customWidth="1"/>
    <col min="10505" max="10505" width="10.25" style="247" customWidth="1"/>
    <col min="10506" max="10506" width="10.125" style="247" customWidth="1"/>
    <col min="10507" max="10507" width="10.25" style="247" customWidth="1"/>
    <col min="10508" max="10510" width="0" style="247" hidden="1" customWidth="1"/>
    <col min="10511" max="10511" width="14.125" style="247" customWidth="1"/>
    <col min="10512" max="10512" width="13.125" style="247" customWidth="1"/>
    <col min="10513" max="10518" width="0" style="247" hidden="1" customWidth="1"/>
    <col min="10519" max="10519" width="13.375" style="247" bestFit="1" customWidth="1"/>
    <col min="10520" max="10522" width="0" style="247" hidden="1" customWidth="1"/>
    <col min="10523" max="10753" width="9" style="247"/>
    <col min="10754" max="10754" width="5" style="247" customWidth="1"/>
    <col min="10755" max="10755" width="40.875" style="247" customWidth="1"/>
    <col min="10756" max="10756" width="12.375" style="247" customWidth="1"/>
    <col min="10757" max="10757" width="12" style="247" customWidth="1"/>
    <col min="10758" max="10758" width="10.25" style="247" customWidth="1"/>
    <col min="10759" max="10759" width="12.5" style="247" customWidth="1"/>
    <col min="10760" max="10760" width="13.375" style="247" customWidth="1"/>
    <col min="10761" max="10761" width="10.25" style="247" customWidth="1"/>
    <col min="10762" max="10762" width="10.125" style="247" customWidth="1"/>
    <col min="10763" max="10763" width="10.25" style="247" customWidth="1"/>
    <col min="10764" max="10766" width="0" style="247" hidden="1" customWidth="1"/>
    <col min="10767" max="10767" width="14.125" style="247" customWidth="1"/>
    <col min="10768" max="10768" width="13.125" style="247" customWidth="1"/>
    <col min="10769" max="10774" width="0" style="247" hidden="1" customWidth="1"/>
    <col min="10775" max="10775" width="13.375" style="247" bestFit="1" customWidth="1"/>
    <col min="10776" max="10778" width="0" style="247" hidden="1" customWidth="1"/>
    <col min="10779" max="11009" width="9" style="247"/>
    <col min="11010" max="11010" width="5" style="247" customWidth="1"/>
    <col min="11011" max="11011" width="40.875" style="247" customWidth="1"/>
    <col min="11012" max="11012" width="12.375" style="247" customWidth="1"/>
    <col min="11013" max="11013" width="12" style="247" customWidth="1"/>
    <col min="11014" max="11014" width="10.25" style="247" customWidth="1"/>
    <col min="11015" max="11015" width="12.5" style="247" customWidth="1"/>
    <col min="11016" max="11016" width="13.375" style="247" customWidth="1"/>
    <col min="11017" max="11017" width="10.25" style="247" customWidth="1"/>
    <col min="11018" max="11018" width="10.125" style="247" customWidth="1"/>
    <col min="11019" max="11019" width="10.25" style="247" customWidth="1"/>
    <col min="11020" max="11022" width="0" style="247" hidden="1" customWidth="1"/>
    <col min="11023" max="11023" width="14.125" style="247" customWidth="1"/>
    <col min="11024" max="11024" width="13.125" style="247" customWidth="1"/>
    <col min="11025" max="11030" width="0" style="247" hidden="1" customWidth="1"/>
    <col min="11031" max="11031" width="13.375" style="247" bestFit="1" customWidth="1"/>
    <col min="11032" max="11034" width="0" style="247" hidden="1" customWidth="1"/>
    <col min="11035" max="11265" width="9" style="247"/>
    <col min="11266" max="11266" width="5" style="247" customWidth="1"/>
    <col min="11267" max="11267" width="40.875" style="247" customWidth="1"/>
    <col min="11268" max="11268" width="12.375" style="247" customWidth="1"/>
    <col min="11269" max="11269" width="12" style="247" customWidth="1"/>
    <col min="11270" max="11270" width="10.25" style="247" customWidth="1"/>
    <col min="11271" max="11271" width="12.5" style="247" customWidth="1"/>
    <col min="11272" max="11272" width="13.375" style="247" customWidth="1"/>
    <col min="11273" max="11273" width="10.25" style="247" customWidth="1"/>
    <col min="11274" max="11274" width="10.125" style="247" customWidth="1"/>
    <col min="11275" max="11275" width="10.25" style="247" customWidth="1"/>
    <col min="11276" max="11278" width="0" style="247" hidden="1" customWidth="1"/>
    <col min="11279" max="11279" width="14.125" style="247" customWidth="1"/>
    <col min="11280" max="11280" width="13.125" style="247" customWidth="1"/>
    <col min="11281" max="11286" width="0" style="247" hidden="1" customWidth="1"/>
    <col min="11287" max="11287" width="13.375" style="247" bestFit="1" customWidth="1"/>
    <col min="11288" max="11290" width="0" style="247" hidden="1" customWidth="1"/>
    <col min="11291" max="11521" width="9" style="247"/>
    <col min="11522" max="11522" width="5" style="247" customWidth="1"/>
    <col min="11523" max="11523" width="40.875" style="247" customWidth="1"/>
    <col min="11524" max="11524" width="12.375" style="247" customWidth="1"/>
    <col min="11525" max="11525" width="12" style="247" customWidth="1"/>
    <col min="11526" max="11526" width="10.25" style="247" customWidth="1"/>
    <col min="11527" max="11527" width="12.5" style="247" customWidth="1"/>
    <col min="11528" max="11528" width="13.375" style="247" customWidth="1"/>
    <col min="11529" max="11529" width="10.25" style="247" customWidth="1"/>
    <col min="11530" max="11530" width="10.125" style="247" customWidth="1"/>
    <col min="11531" max="11531" width="10.25" style="247" customWidth="1"/>
    <col min="11532" max="11534" width="0" style="247" hidden="1" customWidth="1"/>
    <col min="11535" max="11535" width="14.125" style="247" customWidth="1"/>
    <col min="11536" max="11536" width="13.125" style="247" customWidth="1"/>
    <col min="11537" max="11542" width="0" style="247" hidden="1" customWidth="1"/>
    <col min="11543" max="11543" width="13.375" style="247" bestFit="1" customWidth="1"/>
    <col min="11544" max="11546" width="0" style="247" hidden="1" customWidth="1"/>
    <col min="11547" max="11777" width="9" style="247"/>
    <col min="11778" max="11778" width="5" style="247" customWidth="1"/>
    <col min="11779" max="11779" width="40.875" style="247" customWidth="1"/>
    <col min="11780" max="11780" width="12.375" style="247" customWidth="1"/>
    <col min="11781" max="11781" width="12" style="247" customWidth="1"/>
    <col min="11782" max="11782" width="10.25" style="247" customWidth="1"/>
    <col min="11783" max="11783" width="12.5" style="247" customWidth="1"/>
    <col min="11784" max="11784" width="13.375" style="247" customWidth="1"/>
    <col min="11785" max="11785" width="10.25" style="247" customWidth="1"/>
    <col min="11786" max="11786" width="10.125" style="247" customWidth="1"/>
    <col min="11787" max="11787" width="10.25" style="247" customWidth="1"/>
    <col min="11788" max="11790" width="0" style="247" hidden="1" customWidth="1"/>
    <col min="11791" max="11791" width="14.125" style="247" customWidth="1"/>
    <col min="11792" max="11792" width="13.125" style="247" customWidth="1"/>
    <col min="11793" max="11798" width="0" style="247" hidden="1" customWidth="1"/>
    <col min="11799" max="11799" width="13.375" style="247" bestFit="1" customWidth="1"/>
    <col min="11800" max="11802" width="0" style="247" hidden="1" customWidth="1"/>
    <col min="11803" max="12033" width="9" style="247"/>
    <col min="12034" max="12034" width="5" style="247" customWidth="1"/>
    <col min="12035" max="12035" width="40.875" style="247" customWidth="1"/>
    <col min="12036" max="12036" width="12.375" style="247" customWidth="1"/>
    <col min="12037" max="12037" width="12" style="247" customWidth="1"/>
    <col min="12038" max="12038" width="10.25" style="247" customWidth="1"/>
    <col min="12039" max="12039" width="12.5" style="247" customWidth="1"/>
    <col min="12040" max="12040" width="13.375" style="247" customWidth="1"/>
    <col min="12041" max="12041" width="10.25" style="247" customWidth="1"/>
    <col min="12042" max="12042" width="10.125" style="247" customWidth="1"/>
    <col min="12043" max="12043" width="10.25" style="247" customWidth="1"/>
    <col min="12044" max="12046" width="0" style="247" hidden="1" customWidth="1"/>
    <col min="12047" max="12047" width="14.125" style="247" customWidth="1"/>
    <col min="12048" max="12048" width="13.125" style="247" customWidth="1"/>
    <col min="12049" max="12054" width="0" style="247" hidden="1" customWidth="1"/>
    <col min="12055" max="12055" width="13.375" style="247" bestFit="1" customWidth="1"/>
    <col min="12056" max="12058" width="0" style="247" hidden="1" customWidth="1"/>
    <col min="12059" max="12289" width="9" style="247"/>
    <col min="12290" max="12290" width="5" style="247" customWidth="1"/>
    <col min="12291" max="12291" width="40.875" style="247" customWidth="1"/>
    <col min="12292" max="12292" width="12.375" style="247" customWidth="1"/>
    <col min="12293" max="12293" width="12" style="247" customWidth="1"/>
    <col min="12294" max="12294" width="10.25" style="247" customWidth="1"/>
    <col min="12295" max="12295" width="12.5" style="247" customWidth="1"/>
    <col min="12296" max="12296" width="13.375" style="247" customWidth="1"/>
    <col min="12297" max="12297" width="10.25" style="247" customWidth="1"/>
    <col min="12298" max="12298" width="10.125" style="247" customWidth="1"/>
    <col min="12299" max="12299" width="10.25" style="247" customWidth="1"/>
    <col min="12300" max="12302" width="0" style="247" hidden="1" customWidth="1"/>
    <col min="12303" max="12303" width="14.125" style="247" customWidth="1"/>
    <col min="12304" max="12304" width="13.125" style="247" customWidth="1"/>
    <col min="12305" max="12310" width="0" style="247" hidden="1" customWidth="1"/>
    <col min="12311" max="12311" width="13.375" style="247" bestFit="1" customWidth="1"/>
    <col min="12312" max="12314" width="0" style="247" hidden="1" customWidth="1"/>
    <col min="12315" max="12545" width="9" style="247"/>
    <col min="12546" max="12546" width="5" style="247" customWidth="1"/>
    <col min="12547" max="12547" width="40.875" style="247" customWidth="1"/>
    <col min="12548" max="12548" width="12.375" style="247" customWidth="1"/>
    <col min="12549" max="12549" width="12" style="247" customWidth="1"/>
    <col min="12550" max="12550" width="10.25" style="247" customWidth="1"/>
    <col min="12551" max="12551" width="12.5" style="247" customWidth="1"/>
    <col min="12552" max="12552" width="13.375" style="247" customWidth="1"/>
    <col min="12553" max="12553" width="10.25" style="247" customWidth="1"/>
    <col min="12554" max="12554" width="10.125" style="247" customWidth="1"/>
    <col min="12555" max="12555" width="10.25" style="247" customWidth="1"/>
    <col min="12556" max="12558" width="0" style="247" hidden="1" customWidth="1"/>
    <col min="12559" max="12559" width="14.125" style="247" customWidth="1"/>
    <col min="12560" max="12560" width="13.125" style="247" customWidth="1"/>
    <col min="12561" max="12566" width="0" style="247" hidden="1" customWidth="1"/>
    <col min="12567" max="12567" width="13.375" style="247" bestFit="1" customWidth="1"/>
    <col min="12568" max="12570" width="0" style="247" hidden="1" customWidth="1"/>
    <col min="12571" max="12801" width="9" style="247"/>
    <col min="12802" max="12802" width="5" style="247" customWidth="1"/>
    <col min="12803" max="12803" width="40.875" style="247" customWidth="1"/>
    <col min="12804" max="12804" width="12.375" style="247" customWidth="1"/>
    <col min="12805" max="12805" width="12" style="247" customWidth="1"/>
    <col min="12806" max="12806" width="10.25" style="247" customWidth="1"/>
    <col min="12807" max="12807" width="12.5" style="247" customWidth="1"/>
    <col min="12808" max="12808" width="13.375" style="247" customWidth="1"/>
    <col min="12809" max="12809" width="10.25" style="247" customWidth="1"/>
    <col min="12810" max="12810" width="10.125" style="247" customWidth="1"/>
    <col min="12811" max="12811" width="10.25" style="247" customWidth="1"/>
    <col min="12812" max="12814" width="0" style="247" hidden="1" customWidth="1"/>
    <col min="12815" max="12815" width="14.125" style="247" customWidth="1"/>
    <col min="12816" max="12816" width="13.125" style="247" customWidth="1"/>
    <col min="12817" max="12822" width="0" style="247" hidden="1" customWidth="1"/>
    <col min="12823" max="12823" width="13.375" style="247" bestFit="1" customWidth="1"/>
    <col min="12824" max="12826" width="0" style="247" hidden="1" customWidth="1"/>
    <col min="12827" max="13057" width="9" style="247"/>
    <col min="13058" max="13058" width="5" style="247" customWidth="1"/>
    <col min="13059" max="13059" width="40.875" style="247" customWidth="1"/>
    <col min="13060" max="13060" width="12.375" style="247" customWidth="1"/>
    <col min="13061" max="13061" width="12" style="247" customWidth="1"/>
    <col min="13062" max="13062" width="10.25" style="247" customWidth="1"/>
    <col min="13063" max="13063" width="12.5" style="247" customWidth="1"/>
    <col min="13064" max="13064" width="13.375" style="247" customWidth="1"/>
    <col min="13065" max="13065" width="10.25" style="247" customWidth="1"/>
    <col min="13066" max="13066" width="10.125" style="247" customWidth="1"/>
    <col min="13067" max="13067" width="10.25" style="247" customWidth="1"/>
    <col min="13068" max="13070" width="0" style="247" hidden="1" customWidth="1"/>
    <col min="13071" max="13071" width="14.125" style="247" customWidth="1"/>
    <col min="13072" max="13072" width="13.125" style="247" customWidth="1"/>
    <col min="13073" max="13078" width="0" style="247" hidden="1" customWidth="1"/>
    <col min="13079" max="13079" width="13.375" style="247" bestFit="1" customWidth="1"/>
    <col min="13080" max="13082" width="0" style="247" hidden="1" customWidth="1"/>
    <col min="13083" max="13313" width="9" style="247"/>
    <col min="13314" max="13314" width="5" style="247" customWidth="1"/>
    <col min="13315" max="13315" width="40.875" style="247" customWidth="1"/>
    <col min="13316" max="13316" width="12.375" style="247" customWidth="1"/>
    <col min="13317" max="13317" width="12" style="247" customWidth="1"/>
    <col min="13318" max="13318" width="10.25" style="247" customWidth="1"/>
    <col min="13319" max="13319" width="12.5" style="247" customWidth="1"/>
    <col min="13320" max="13320" width="13.375" style="247" customWidth="1"/>
    <col min="13321" max="13321" width="10.25" style="247" customWidth="1"/>
    <col min="13322" max="13322" width="10.125" style="247" customWidth="1"/>
    <col min="13323" max="13323" width="10.25" style="247" customWidth="1"/>
    <col min="13324" max="13326" width="0" style="247" hidden="1" customWidth="1"/>
    <col min="13327" max="13327" width="14.125" style="247" customWidth="1"/>
    <col min="13328" max="13328" width="13.125" style="247" customWidth="1"/>
    <col min="13329" max="13334" width="0" style="247" hidden="1" customWidth="1"/>
    <col min="13335" max="13335" width="13.375" style="247" bestFit="1" customWidth="1"/>
    <col min="13336" max="13338" width="0" style="247" hidden="1" customWidth="1"/>
    <col min="13339" max="13569" width="9" style="247"/>
    <col min="13570" max="13570" width="5" style="247" customWidth="1"/>
    <col min="13571" max="13571" width="40.875" style="247" customWidth="1"/>
    <col min="13572" max="13572" width="12.375" style="247" customWidth="1"/>
    <col min="13573" max="13573" width="12" style="247" customWidth="1"/>
    <col min="13574" max="13574" width="10.25" style="247" customWidth="1"/>
    <col min="13575" max="13575" width="12.5" style="247" customWidth="1"/>
    <col min="13576" max="13576" width="13.375" style="247" customWidth="1"/>
    <col min="13577" max="13577" width="10.25" style="247" customWidth="1"/>
    <col min="13578" max="13578" width="10.125" style="247" customWidth="1"/>
    <col min="13579" max="13579" width="10.25" style="247" customWidth="1"/>
    <col min="13580" max="13582" width="0" style="247" hidden="1" customWidth="1"/>
    <col min="13583" max="13583" width="14.125" style="247" customWidth="1"/>
    <col min="13584" max="13584" width="13.125" style="247" customWidth="1"/>
    <col min="13585" max="13590" width="0" style="247" hidden="1" customWidth="1"/>
    <col min="13591" max="13591" width="13.375" style="247" bestFit="1" customWidth="1"/>
    <col min="13592" max="13594" width="0" style="247" hidden="1" customWidth="1"/>
    <col min="13595" max="13825" width="9" style="247"/>
    <col min="13826" max="13826" width="5" style="247" customWidth="1"/>
    <col min="13827" max="13827" width="40.875" style="247" customWidth="1"/>
    <col min="13828" max="13828" width="12.375" style="247" customWidth="1"/>
    <col min="13829" max="13829" width="12" style="247" customWidth="1"/>
    <col min="13830" max="13830" width="10.25" style="247" customWidth="1"/>
    <col min="13831" max="13831" width="12.5" style="247" customWidth="1"/>
    <col min="13832" max="13832" width="13.375" style="247" customWidth="1"/>
    <col min="13833" max="13833" width="10.25" style="247" customWidth="1"/>
    <col min="13834" max="13834" width="10.125" style="247" customWidth="1"/>
    <col min="13835" max="13835" width="10.25" style="247" customWidth="1"/>
    <col min="13836" max="13838" width="0" style="247" hidden="1" customWidth="1"/>
    <col min="13839" max="13839" width="14.125" style="247" customWidth="1"/>
    <col min="13840" max="13840" width="13.125" style="247" customWidth="1"/>
    <col min="13841" max="13846" width="0" style="247" hidden="1" customWidth="1"/>
    <col min="13847" max="13847" width="13.375" style="247" bestFit="1" customWidth="1"/>
    <col min="13848" max="13850" width="0" style="247" hidden="1" customWidth="1"/>
    <col min="13851" max="14081" width="9" style="247"/>
    <col min="14082" max="14082" width="5" style="247" customWidth="1"/>
    <col min="14083" max="14083" width="40.875" style="247" customWidth="1"/>
    <col min="14084" max="14084" width="12.375" style="247" customWidth="1"/>
    <col min="14085" max="14085" width="12" style="247" customWidth="1"/>
    <col min="14086" max="14086" width="10.25" style="247" customWidth="1"/>
    <col min="14087" max="14087" width="12.5" style="247" customWidth="1"/>
    <col min="14088" max="14088" width="13.375" style="247" customWidth="1"/>
    <col min="14089" max="14089" width="10.25" style="247" customWidth="1"/>
    <col min="14090" max="14090" width="10.125" style="247" customWidth="1"/>
    <col min="14091" max="14091" width="10.25" style="247" customWidth="1"/>
    <col min="14092" max="14094" width="0" style="247" hidden="1" customWidth="1"/>
    <col min="14095" max="14095" width="14.125" style="247" customWidth="1"/>
    <col min="14096" max="14096" width="13.125" style="247" customWidth="1"/>
    <col min="14097" max="14102" width="0" style="247" hidden="1" customWidth="1"/>
    <col min="14103" max="14103" width="13.375" style="247" bestFit="1" customWidth="1"/>
    <col min="14104" max="14106" width="0" style="247" hidden="1" customWidth="1"/>
    <col min="14107" max="14337" width="9" style="247"/>
    <col min="14338" max="14338" width="5" style="247" customWidth="1"/>
    <col min="14339" max="14339" width="40.875" style="247" customWidth="1"/>
    <col min="14340" max="14340" width="12.375" style="247" customWidth="1"/>
    <col min="14341" max="14341" width="12" style="247" customWidth="1"/>
    <col min="14342" max="14342" width="10.25" style="247" customWidth="1"/>
    <col min="14343" max="14343" width="12.5" style="247" customWidth="1"/>
    <col min="14344" max="14344" width="13.375" style="247" customWidth="1"/>
    <col min="14345" max="14345" width="10.25" style="247" customWidth="1"/>
    <col min="14346" max="14346" width="10.125" style="247" customWidth="1"/>
    <col min="14347" max="14347" width="10.25" style="247" customWidth="1"/>
    <col min="14348" max="14350" width="0" style="247" hidden="1" customWidth="1"/>
    <col min="14351" max="14351" width="14.125" style="247" customWidth="1"/>
    <col min="14352" max="14352" width="13.125" style="247" customWidth="1"/>
    <col min="14353" max="14358" width="0" style="247" hidden="1" customWidth="1"/>
    <col min="14359" max="14359" width="13.375" style="247" bestFit="1" customWidth="1"/>
    <col min="14360" max="14362" width="0" style="247" hidden="1" customWidth="1"/>
    <col min="14363" max="14593" width="9" style="247"/>
    <col min="14594" max="14594" width="5" style="247" customWidth="1"/>
    <col min="14595" max="14595" width="40.875" style="247" customWidth="1"/>
    <col min="14596" max="14596" width="12.375" style="247" customWidth="1"/>
    <col min="14597" max="14597" width="12" style="247" customWidth="1"/>
    <col min="14598" max="14598" width="10.25" style="247" customWidth="1"/>
    <col min="14599" max="14599" width="12.5" style="247" customWidth="1"/>
    <col min="14600" max="14600" width="13.375" style="247" customWidth="1"/>
    <col min="14601" max="14601" width="10.25" style="247" customWidth="1"/>
    <col min="14602" max="14602" width="10.125" style="247" customWidth="1"/>
    <col min="14603" max="14603" width="10.25" style="247" customWidth="1"/>
    <col min="14604" max="14606" width="0" style="247" hidden="1" customWidth="1"/>
    <col min="14607" max="14607" width="14.125" style="247" customWidth="1"/>
    <col min="14608" max="14608" width="13.125" style="247" customWidth="1"/>
    <col min="14609" max="14614" width="0" style="247" hidden="1" customWidth="1"/>
    <col min="14615" max="14615" width="13.375" style="247" bestFit="1" customWidth="1"/>
    <col min="14616" max="14618" width="0" style="247" hidden="1" customWidth="1"/>
    <col min="14619" max="14849" width="9" style="247"/>
    <col min="14850" max="14850" width="5" style="247" customWidth="1"/>
    <col min="14851" max="14851" width="40.875" style="247" customWidth="1"/>
    <col min="14852" max="14852" width="12.375" style="247" customWidth="1"/>
    <col min="14853" max="14853" width="12" style="247" customWidth="1"/>
    <col min="14854" max="14854" width="10.25" style="247" customWidth="1"/>
    <col min="14855" max="14855" width="12.5" style="247" customWidth="1"/>
    <col min="14856" max="14856" width="13.375" style="247" customWidth="1"/>
    <col min="14857" max="14857" width="10.25" style="247" customWidth="1"/>
    <col min="14858" max="14858" width="10.125" style="247" customWidth="1"/>
    <col min="14859" max="14859" width="10.25" style="247" customWidth="1"/>
    <col min="14860" max="14862" width="0" style="247" hidden="1" customWidth="1"/>
    <col min="14863" max="14863" width="14.125" style="247" customWidth="1"/>
    <col min="14864" max="14864" width="13.125" style="247" customWidth="1"/>
    <col min="14865" max="14870" width="0" style="247" hidden="1" customWidth="1"/>
    <col min="14871" max="14871" width="13.375" style="247" bestFit="1" customWidth="1"/>
    <col min="14872" max="14874" width="0" style="247" hidden="1" customWidth="1"/>
    <col min="14875" max="15105" width="9" style="247"/>
    <col min="15106" max="15106" width="5" style="247" customWidth="1"/>
    <col min="15107" max="15107" width="40.875" style="247" customWidth="1"/>
    <col min="15108" max="15108" width="12.375" style="247" customWidth="1"/>
    <col min="15109" max="15109" width="12" style="247" customWidth="1"/>
    <col min="15110" max="15110" width="10.25" style="247" customWidth="1"/>
    <col min="15111" max="15111" width="12.5" style="247" customWidth="1"/>
    <col min="15112" max="15112" width="13.375" style="247" customWidth="1"/>
    <col min="15113" max="15113" width="10.25" style="247" customWidth="1"/>
    <col min="15114" max="15114" width="10.125" style="247" customWidth="1"/>
    <col min="15115" max="15115" width="10.25" style="247" customWidth="1"/>
    <col min="15116" max="15118" width="0" style="247" hidden="1" customWidth="1"/>
    <col min="15119" max="15119" width="14.125" style="247" customWidth="1"/>
    <col min="15120" max="15120" width="13.125" style="247" customWidth="1"/>
    <col min="15121" max="15126" width="0" style="247" hidden="1" customWidth="1"/>
    <col min="15127" max="15127" width="13.375" style="247" bestFit="1" customWidth="1"/>
    <col min="15128" max="15130" width="0" style="247" hidden="1" customWidth="1"/>
    <col min="15131" max="15361" width="9" style="247"/>
    <col min="15362" max="15362" width="5" style="247" customWidth="1"/>
    <col min="15363" max="15363" width="40.875" style="247" customWidth="1"/>
    <col min="15364" max="15364" width="12.375" style="247" customWidth="1"/>
    <col min="15365" max="15365" width="12" style="247" customWidth="1"/>
    <col min="15366" max="15366" width="10.25" style="247" customWidth="1"/>
    <col min="15367" max="15367" width="12.5" style="247" customWidth="1"/>
    <col min="15368" max="15368" width="13.375" style="247" customWidth="1"/>
    <col min="15369" max="15369" width="10.25" style="247" customWidth="1"/>
    <col min="15370" max="15370" width="10.125" style="247" customWidth="1"/>
    <col min="15371" max="15371" width="10.25" style="247" customWidth="1"/>
    <col min="15372" max="15374" width="0" style="247" hidden="1" customWidth="1"/>
    <col min="15375" max="15375" width="14.125" style="247" customWidth="1"/>
    <col min="15376" max="15376" width="13.125" style="247" customWidth="1"/>
    <col min="15377" max="15382" width="0" style="247" hidden="1" customWidth="1"/>
    <col min="15383" max="15383" width="13.375" style="247" bestFit="1" customWidth="1"/>
    <col min="15384" max="15386" width="0" style="247" hidden="1" customWidth="1"/>
    <col min="15387" max="15617" width="9" style="247"/>
    <col min="15618" max="15618" width="5" style="247" customWidth="1"/>
    <col min="15619" max="15619" width="40.875" style="247" customWidth="1"/>
    <col min="15620" max="15620" width="12.375" style="247" customWidth="1"/>
    <col min="15621" max="15621" width="12" style="247" customWidth="1"/>
    <col min="15622" max="15622" width="10.25" style="247" customWidth="1"/>
    <col min="15623" max="15623" width="12.5" style="247" customWidth="1"/>
    <col min="15624" max="15624" width="13.375" style="247" customWidth="1"/>
    <col min="15625" max="15625" width="10.25" style="247" customWidth="1"/>
    <col min="15626" max="15626" width="10.125" style="247" customWidth="1"/>
    <col min="15627" max="15627" width="10.25" style="247" customWidth="1"/>
    <col min="15628" max="15630" width="0" style="247" hidden="1" customWidth="1"/>
    <col min="15631" max="15631" width="14.125" style="247" customWidth="1"/>
    <col min="15632" max="15632" width="13.125" style="247" customWidth="1"/>
    <col min="15633" max="15638" width="0" style="247" hidden="1" customWidth="1"/>
    <col min="15639" max="15639" width="13.375" style="247" bestFit="1" customWidth="1"/>
    <col min="15640" max="15642" width="0" style="247" hidden="1" customWidth="1"/>
    <col min="15643" max="15873" width="9" style="247"/>
    <col min="15874" max="15874" width="5" style="247" customWidth="1"/>
    <col min="15875" max="15875" width="40.875" style="247" customWidth="1"/>
    <col min="15876" max="15876" width="12.375" style="247" customWidth="1"/>
    <col min="15877" max="15877" width="12" style="247" customWidth="1"/>
    <col min="15878" max="15878" width="10.25" style="247" customWidth="1"/>
    <col min="15879" max="15879" width="12.5" style="247" customWidth="1"/>
    <col min="15880" max="15880" width="13.375" style="247" customWidth="1"/>
    <col min="15881" max="15881" width="10.25" style="247" customWidth="1"/>
    <col min="15882" max="15882" width="10.125" style="247" customWidth="1"/>
    <col min="15883" max="15883" width="10.25" style="247" customWidth="1"/>
    <col min="15884" max="15886" width="0" style="247" hidden="1" customWidth="1"/>
    <col min="15887" max="15887" width="14.125" style="247" customWidth="1"/>
    <col min="15888" max="15888" width="13.125" style="247" customWidth="1"/>
    <col min="15889" max="15894" width="0" style="247" hidden="1" customWidth="1"/>
    <col min="15895" max="15895" width="13.375" style="247" bestFit="1" customWidth="1"/>
    <col min="15896" max="15898" width="0" style="247" hidden="1" customWidth="1"/>
    <col min="15899" max="16129" width="9" style="247"/>
    <col min="16130" max="16130" width="5" style="247" customWidth="1"/>
    <col min="16131" max="16131" width="40.875" style="247" customWidth="1"/>
    <col min="16132" max="16132" width="12.375" style="247" customWidth="1"/>
    <col min="16133" max="16133" width="12" style="247" customWidth="1"/>
    <col min="16134" max="16134" width="10.25" style="247" customWidth="1"/>
    <col min="16135" max="16135" width="12.5" style="247" customWidth="1"/>
    <col min="16136" max="16136" width="13.375" style="247" customWidth="1"/>
    <col min="16137" max="16137" width="10.25" style="247" customWidth="1"/>
    <col min="16138" max="16138" width="10.125" style="247" customWidth="1"/>
    <col min="16139" max="16139" width="10.25" style="247" customWidth="1"/>
    <col min="16140" max="16142" width="0" style="247" hidden="1" customWidth="1"/>
    <col min="16143" max="16143" width="14.125" style="247" customWidth="1"/>
    <col min="16144" max="16144" width="13.125" style="247" customWidth="1"/>
    <col min="16145" max="16150" width="0" style="247" hidden="1" customWidth="1"/>
    <col min="16151" max="16151" width="13.375" style="247" bestFit="1" customWidth="1"/>
    <col min="16152" max="16154" width="0" style="247" hidden="1" customWidth="1"/>
    <col min="16155" max="16384" width="9" style="247"/>
  </cols>
  <sheetData>
    <row r="1" spans="1:32" s="242" customFormat="1" ht="51" customHeight="1">
      <c r="A1" s="397" t="s">
        <v>358</v>
      </c>
      <c r="B1" s="397"/>
      <c r="C1" s="397"/>
      <c r="D1" s="397"/>
      <c r="E1" s="397"/>
      <c r="F1" s="397"/>
      <c r="G1" s="397"/>
      <c r="H1" s="397"/>
      <c r="I1" s="397"/>
      <c r="J1" s="397"/>
      <c r="K1" s="397"/>
      <c r="L1" s="397"/>
      <c r="M1" s="397"/>
      <c r="N1" s="397"/>
      <c r="O1" s="397"/>
      <c r="P1" s="397"/>
      <c r="Q1" s="241"/>
    </row>
    <row r="2" spans="1:32" s="242" customFormat="1" ht="34.5" customHeight="1">
      <c r="A2" s="398" t="s">
        <v>403</v>
      </c>
      <c r="B2" s="398"/>
      <c r="C2" s="398"/>
      <c r="D2" s="398"/>
      <c r="E2" s="398"/>
      <c r="F2" s="398"/>
      <c r="G2" s="398"/>
      <c r="H2" s="398"/>
      <c r="I2" s="398"/>
      <c r="J2" s="398"/>
      <c r="K2" s="398"/>
      <c r="L2" s="398"/>
      <c r="M2" s="398"/>
      <c r="N2" s="398"/>
      <c r="O2" s="398"/>
      <c r="P2" s="398"/>
      <c r="Q2" s="243"/>
      <c r="S2" s="244">
        <f>G11+I11</f>
        <v>2147321</v>
      </c>
    </row>
    <row r="3" spans="1:32" s="242" customFormat="1" ht="21.75" customHeight="1">
      <c r="A3" s="399" t="s">
        <v>359</v>
      </c>
      <c r="B3" s="399"/>
      <c r="C3" s="399"/>
      <c r="D3" s="399"/>
      <c r="E3" s="399"/>
      <c r="F3" s="399"/>
      <c r="G3" s="399"/>
      <c r="H3" s="399"/>
      <c r="I3" s="399"/>
      <c r="J3" s="399"/>
      <c r="K3" s="399"/>
      <c r="L3" s="399"/>
      <c r="M3" s="399"/>
      <c r="N3" s="399"/>
      <c r="O3" s="399"/>
      <c r="P3" s="399"/>
      <c r="Q3" s="245"/>
      <c r="S3" s="244">
        <f>F11-S2</f>
        <v>11982</v>
      </c>
    </row>
    <row r="4" spans="1:32" s="242" customFormat="1" ht="15.75" customHeight="1">
      <c r="A4" s="400" t="s">
        <v>6</v>
      </c>
      <c r="B4" s="400" t="s">
        <v>360</v>
      </c>
      <c r="C4" s="403" t="s">
        <v>361</v>
      </c>
      <c r="D4" s="403"/>
      <c r="E4" s="404"/>
      <c r="F4" s="409" t="s">
        <v>362</v>
      </c>
      <c r="G4" s="409"/>
      <c r="H4" s="409"/>
      <c r="I4" s="409"/>
      <c r="J4" s="409"/>
      <c r="K4" s="400" t="s">
        <v>363</v>
      </c>
      <c r="L4" s="400" t="s">
        <v>364</v>
      </c>
      <c r="M4" s="400" t="s">
        <v>365</v>
      </c>
      <c r="N4" s="400" t="s">
        <v>406</v>
      </c>
      <c r="O4" s="400" t="s">
        <v>407</v>
      </c>
      <c r="P4" s="400" t="s">
        <v>418</v>
      </c>
      <c r="Q4" s="246"/>
    </row>
    <row r="5" spans="1:32" s="242" customFormat="1" ht="15" customHeight="1">
      <c r="A5" s="401"/>
      <c r="B5" s="401"/>
      <c r="C5" s="405"/>
      <c r="D5" s="405"/>
      <c r="E5" s="406"/>
      <c r="F5" s="409"/>
      <c r="G5" s="409"/>
      <c r="H5" s="409"/>
      <c r="I5" s="409"/>
      <c r="J5" s="409"/>
      <c r="K5" s="401"/>
      <c r="L5" s="401"/>
      <c r="M5" s="401"/>
      <c r="N5" s="401"/>
      <c r="O5" s="401"/>
      <c r="P5" s="401"/>
      <c r="Q5" s="246"/>
      <c r="R5" s="242">
        <v>174009.57240199999</v>
      </c>
      <c r="S5" s="242">
        <v>177854.94270399999</v>
      </c>
    </row>
    <row r="6" spans="1:32" s="242" customFormat="1" ht="19.5" customHeight="1">
      <c r="A6" s="401"/>
      <c r="B6" s="401"/>
      <c r="C6" s="405"/>
      <c r="D6" s="405"/>
      <c r="E6" s="406"/>
      <c r="F6" s="409" t="s">
        <v>366</v>
      </c>
      <c r="G6" s="409" t="s">
        <v>13</v>
      </c>
      <c r="H6" s="409"/>
      <c r="I6" s="409"/>
      <c r="J6" s="409"/>
      <c r="K6" s="401"/>
      <c r="L6" s="401"/>
      <c r="M6" s="401"/>
      <c r="N6" s="401"/>
      <c r="O6" s="401"/>
      <c r="P6" s="401"/>
      <c r="Q6" s="246"/>
    </row>
    <row r="7" spans="1:32" s="242" customFormat="1" ht="56.25" customHeight="1">
      <c r="A7" s="401"/>
      <c r="B7" s="401"/>
      <c r="C7" s="407"/>
      <c r="D7" s="407"/>
      <c r="E7" s="408"/>
      <c r="F7" s="409"/>
      <c r="G7" s="409" t="s">
        <v>367</v>
      </c>
      <c r="H7" s="409"/>
      <c r="I7" s="409" t="s">
        <v>368</v>
      </c>
      <c r="J7" s="409"/>
      <c r="K7" s="401"/>
      <c r="L7" s="401"/>
      <c r="M7" s="401"/>
      <c r="N7" s="401"/>
      <c r="O7" s="401"/>
      <c r="P7" s="401"/>
      <c r="Q7" s="246"/>
    </row>
    <row r="8" spans="1:32" s="242" customFormat="1" ht="29.25" customHeight="1">
      <c r="A8" s="401"/>
      <c r="B8" s="401"/>
      <c r="C8" s="400" t="s">
        <v>31</v>
      </c>
      <c r="D8" s="400" t="s">
        <v>81</v>
      </c>
      <c r="E8" s="400" t="s">
        <v>369</v>
      </c>
      <c r="F8" s="409"/>
      <c r="G8" s="409" t="s">
        <v>370</v>
      </c>
      <c r="H8" s="409" t="s">
        <v>371</v>
      </c>
      <c r="I8" s="409" t="s">
        <v>370</v>
      </c>
      <c r="J8" s="409" t="s">
        <v>371</v>
      </c>
      <c r="K8" s="401"/>
      <c r="L8" s="401"/>
      <c r="M8" s="401"/>
      <c r="N8" s="401"/>
      <c r="O8" s="401"/>
      <c r="P8" s="401"/>
      <c r="Q8" s="246"/>
      <c r="S8" s="244">
        <f>F11-I11</f>
        <v>1888144</v>
      </c>
    </row>
    <row r="9" spans="1:32" ht="15.75" customHeight="1">
      <c r="A9" s="402"/>
      <c r="B9" s="402"/>
      <c r="C9" s="402"/>
      <c r="D9" s="402"/>
      <c r="E9" s="402"/>
      <c r="F9" s="409"/>
      <c r="G9" s="409"/>
      <c r="H9" s="409"/>
      <c r="I9" s="409"/>
      <c r="J9" s="409"/>
      <c r="K9" s="402"/>
      <c r="L9" s="402"/>
      <c r="M9" s="402"/>
      <c r="N9" s="402"/>
      <c r="O9" s="402"/>
      <c r="P9" s="402"/>
      <c r="Q9" s="246"/>
    </row>
    <row r="10" spans="1:32" s="250" customFormat="1" ht="21.75" customHeight="1">
      <c r="A10" s="248">
        <v>1</v>
      </c>
      <c r="B10" s="248">
        <v>2</v>
      </c>
      <c r="C10" s="248">
        <v>3</v>
      </c>
      <c r="D10" s="248">
        <v>4</v>
      </c>
      <c r="E10" s="248">
        <v>5</v>
      </c>
      <c r="F10" s="248">
        <v>6</v>
      </c>
      <c r="G10" s="248">
        <v>7</v>
      </c>
      <c r="H10" s="248">
        <v>8</v>
      </c>
      <c r="I10" s="248">
        <v>9</v>
      </c>
      <c r="J10" s="248">
        <v>10</v>
      </c>
      <c r="K10" s="248"/>
      <c r="L10" s="248"/>
      <c r="M10" s="248">
        <v>11</v>
      </c>
      <c r="N10" s="248">
        <v>12</v>
      </c>
      <c r="O10" s="248">
        <v>11</v>
      </c>
      <c r="P10" s="248">
        <v>12</v>
      </c>
      <c r="Q10" s="249"/>
      <c r="AF10" s="250">
        <v>3824402</v>
      </c>
    </row>
    <row r="11" spans="1:32" s="250" customFormat="1" ht="37.5" customHeight="1">
      <c r="A11" s="248" t="s">
        <v>11</v>
      </c>
      <c r="B11" s="251" t="s">
        <v>372</v>
      </c>
      <c r="C11" s="252">
        <f>D11+E11</f>
        <v>2233503</v>
      </c>
      <c r="D11" s="252">
        <f t="shared" ref="D11:J11" si="0">D12+D17+D27+D28+D35+D36</f>
        <v>1962344</v>
      </c>
      <c r="E11" s="252">
        <f t="shared" si="0"/>
        <v>271159</v>
      </c>
      <c r="F11" s="252">
        <f t="shared" si="0"/>
        <v>2159303</v>
      </c>
      <c r="G11" s="252">
        <f>G12+G17+G27+G28+G35+G36</f>
        <v>1876162</v>
      </c>
      <c r="H11" s="252">
        <f t="shared" si="0"/>
        <v>11982</v>
      </c>
      <c r="I11" s="252">
        <f t="shared" si="0"/>
        <v>271159</v>
      </c>
      <c r="J11" s="252">
        <f t="shared" si="0"/>
        <v>0</v>
      </c>
      <c r="K11" s="252">
        <f>L11</f>
        <v>258958.8</v>
      </c>
      <c r="L11" s="252">
        <f>L12+L17+L27+L28+L35+L36</f>
        <v>258958.8</v>
      </c>
      <c r="M11" s="252">
        <f>N11</f>
        <v>415203</v>
      </c>
      <c r="N11" s="252">
        <f>N12+N17+N27+N28+N35+N36</f>
        <v>415203</v>
      </c>
      <c r="O11" s="252">
        <f>O12+O17+O27+O28+O35+O36</f>
        <v>894272</v>
      </c>
      <c r="P11" s="366">
        <f>O11/F11*100</f>
        <v>41.414845438551232</v>
      </c>
      <c r="Q11" s="253"/>
      <c r="R11" s="254">
        <f>C11-F11</f>
        <v>74200</v>
      </c>
      <c r="S11" s="254" t="e">
        <f>N17+#REF!</f>
        <v>#REF!</v>
      </c>
      <c r="W11" s="255">
        <f>N11/F11*100</f>
        <v>19.228565884454383</v>
      </c>
      <c r="X11" s="255">
        <f t="shared" ref="X11:Z11" si="1">O11/G11*100</f>
        <v>47.664967097723974</v>
      </c>
      <c r="Y11" s="255">
        <f t="shared" si="1"/>
        <v>0.34564217525080315</v>
      </c>
      <c r="Z11" s="255">
        <f t="shared" si="1"/>
        <v>0</v>
      </c>
      <c r="AA11" s="255">
        <f>O11/F11*100</f>
        <v>41.414845438551232</v>
      </c>
    </row>
    <row r="12" spans="1:32" s="241" customFormat="1" ht="32.1" customHeight="1">
      <c r="A12" s="256" t="s">
        <v>25</v>
      </c>
      <c r="B12" s="251" t="s">
        <v>373</v>
      </c>
      <c r="C12" s="252">
        <f t="shared" ref="C12:C41" si="2">D12+E12</f>
        <v>702730</v>
      </c>
      <c r="D12" s="252">
        <f>D13+D14+D15</f>
        <v>702730</v>
      </c>
      <c r="E12" s="252">
        <f t="shared" ref="E12:O12" si="3">E13+E14+E15</f>
        <v>0</v>
      </c>
      <c r="F12" s="252">
        <f>F13+F14+F15</f>
        <v>628530</v>
      </c>
      <c r="G12" s="252">
        <f>G13+G14+G15</f>
        <v>628530</v>
      </c>
      <c r="H12" s="252">
        <f t="shared" si="3"/>
        <v>0</v>
      </c>
      <c r="I12" s="252">
        <f t="shared" si="3"/>
        <v>0</v>
      </c>
      <c r="J12" s="252">
        <f t="shared" si="3"/>
        <v>0</v>
      </c>
      <c r="K12" s="252">
        <f t="shared" ref="K12:K41" si="4">L12</f>
        <v>178854</v>
      </c>
      <c r="L12" s="252">
        <f t="shared" si="3"/>
        <v>178854</v>
      </c>
      <c r="M12" s="252">
        <f t="shared" ref="M12:M40" si="5">N12</f>
        <v>238227</v>
      </c>
      <c r="N12" s="252">
        <f t="shared" si="3"/>
        <v>238227</v>
      </c>
      <c r="O12" s="252">
        <f t="shared" si="3"/>
        <v>314265</v>
      </c>
      <c r="P12" s="366">
        <f t="shared" ref="P12:P40" si="6">O12/F12*100</f>
        <v>50</v>
      </c>
      <c r="Q12" s="257"/>
      <c r="R12" s="258">
        <f>C12-F12</f>
        <v>74200</v>
      </c>
      <c r="W12" s="255">
        <f t="shared" ref="W12:W40" si="7">N12/F12*100</f>
        <v>37.902248102715866</v>
      </c>
      <c r="AA12" s="255">
        <f t="shared" ref="AA12:AA40" si="8">O12/F12*100</f>
        <v>50</v>
      </c>
    </row>
    <row r="13" spans="1:32" s="250" customFormat="1" ht="40.5" customHeight="1">
      <c r="A13" s="248"/>
      <c r="B13" s="259" t="s">
        <v>374</v>
      </c>
      <c r="C13" s="172">
        <f t="shared" si="2"/>
        <v>592730</v>
      </c>
      <c r="D13" s="172">
        <v>592730</v>
      </c>
      <c r="E13" s="172"/>
      <c r="F13" s="172">
        <f t="shared" ref="F13:F40" si="9">G13+I13</f>
        <v>592730</v>
      </c>
      <c r="G13" s="172">
        <f t="shared" ref="G13:G40" si="10">D13</f>
        <v>592730</v>
      </c>
      <c r="H13" s="172"/>
      <c r="I13" s="252"/>
      <c r="J13" s="239"/>
      <c r="K13" s="172">
        <f>L13</f>
        <v>178854</v>
      </c>
      <c r="L13" s="172">
        <v>178854</v>
      </c>
      <c r="M13" s="172">
        <f t="shared" si="5"/>
        <v>236527</v>
      </c>
      <c r="N13" s="172">
        <v>236527</v>
      </c>
      <c r="O13" s="172">
        <v>296365</v>
      </c>
      <c r="P13" s="366">
        <f t="shared" si="6"/>
        <v>50</v>
      </c>
      <c r="Q13" s="260"/>
      <c r="R13" s="261">
        <v>174009.57240199999</v>
      </c>
      <c r="S13" s="261">
        <v>177854.94270399999</v>
      </c>
      <c r="W13" s="255">
        <f t="shared" si="7"/>
        <v>39.904678352706966</v>
      </c>
      <c r="X13" s="254">
        <f>L13*15%+L13</f>
        <v>205682.1</v>
      </c>
      <c r="AA13" s="255">
        <f t="shared" si="8"/>
        <v>50</v>
      </c>
    </row>
    <row r="14" spans="1:32" s="250" customFormat="1" ht="42" customHeight="1">
      <c r="A14" s="248"/>
      <c r="B14" s="262" t="s">
        <v>375</v>
      </c>
      <c r="C14" s="172">
        <f t="shared" si="2"/>
        <v>90000</v>
      </c>
      <c r="D14" s="172">
        <v>90000</v>
      </c>
      <c r="E14" s="172"/>
      <c r="F14" s="172">
        <f t="shared" si="9"/>
        <v>15800</v>
      </c>
      <c r="G14" s="172">
        <v>15800</v>
      </c>
      <c r="H14" s="172"/>
      <c r="I14" s="252"/>
      <c r="J14" s="172"/>
      <c r="K14" s="252">
        <f t="shared" si="4"/>
        <v>0</v>
      </c>
      <c r="L14" s="172"/>
      <c r="M14" s="172">
        <f t="shared" si="5"/>
        <v>0</v>
      </c>
      <c r="N14" s="172">
        <v>0</v>
      </c>
      <c r="O14" s="172">
        <v>7900</v>
      </c>
      <c r="P14" s="366">
        <f t="shared" si="6"/>
        <v>50</v>
      </c>
      <c r="Q14" s="263"/>
      <c r="R14" s="264">
        <f>M11/R13*100</f>
        <v>238.60928698841391</v>
      </c>
      <c r="S14" s="264">
        <f>N11/S13*100</f>
        <v>233.45035773957269</v>
      </c>
      <c r="W14" s="255">
        <f t="shared" si="7"/>
        <v>0</v>
      </c>
      <c r="AA14" s="255">
        <f t="shared" si="8"/>
        <v>50</v>
      </c>
    </row>
    <row r="15" spans="1:32" s="250" customFormat="1" ht="27" customHeight="1">
      <c r="A15" s="248"/>
      <c r="B15" s="262" t="s">
        <v>376</v>
      </c>
      <c r="C15" s="172">
        <f t="shared" si="2"/>
        <v>20000</v>
      </c>
      <c r="D15" s="172">
        <v>20000</v>
      </c>
      <c r="E15" s="172"/>
      <c r="F15" s="172">
        <f t="shared" si="9"/>
        <v>20000</v>
      </c>
      <c r="G15" s="172">
        <f t="shared" si="10"/>
        <v>20000</v>
      </c>
      <c r="H15" s="172"/>
      <c r="I15" s="252"/>
      <c r="J15" s="172"/>
      <c r="K15" s="252">
        <f t="shared" si="4"/>
        <v>0</v>
      </c>
      <c r="L15" s="172"/>
      <c r="M15" s="172">
        <f t="shared" si="5"/>
        <v>1700</v>
      </c>
      <c r="N15" s="172">
        <v>1700</v>
      </c>
      <c r="O15" s="172">
        <v>10000</v>
      </c>
      <c r="P15" s="366">
        <f t="shared" si="6"/>
        <v>50</v>
      </c>
      <c r="Q15" s="265"/>
      <c r="S15" s="266"/>
      <c r="U15" s="267" t="e">
        <f>S13/#REF!*100</f>
        <v>#REF!</v>
      </c>
      <c r="W15" s="255">
        <f t="shared" si="7"/>
        <v>8.5</v>
      </c>
      <c r="AA15" s="255">
        <f t="shared" si="8"/>
        <v>50</v>
      </c>
    </row>
    <row r="16" spans="1:32" s="250" customFormat="1" ht="42.75" customHeight="1">
      <c r="A16" s="248"/>
      <c r="B16" s="268" t="s">
        <v>377</v>
      </c>
      <c r="C16" s="172">
        <f t="shared" si="2"/>
        <v>0</v>
      </c>
      <c r="D16" s="172"/>
      <c r="E16" s="172"/>
      <c r="F16" s="172">
        <f t="shared" si="9"/>
        <v>0</v>
      </c>
      <c r="G16" s="172">
        <f t="shared" si="10"/>
        <v>0</v>
      </c>
      <c r="H16" s="172"/>
      <c r="I16" s="252"/>
      <c r="J16" s="172"/>
      <c r="K16" s="252">
        <f t="shared" si="4"/>
        <v>0</v>
      </c>
      <c r="L16" s="172"/>
      <c r="M16" s="172">
        <f t="shared" si="5"/>
        <v>0</v>
      </c>
      <c r="N16" s="172"/>
      <c r="O16" s="172"/>
      <c r="P16" s="366"/>
      <c r="Q16" s="265"/>
      <c r="S16" s="266"/>
      <c r="U16" s="267"/>
      <c r="W16" s="255"/>
      <c r="AA16" s="255"/>
    </row>
    <row r="17" spans="1:27" s="241" customFormat="1" ht="34.5" customHeight="1">
      <c r="A17" s="256" t="s">
        <v>27</v>
      </c>
      <c r="B17" s="251" t="s">
        <v>378</v>
      </c>
      <c r="C17" s="252">
        <f t="shared" si="2"/>
        <v>225000</v>
      </c>
      <c r="D17" s="252">
        <f>D18+D19+D20+D21+D22+D23+D24+D25+D26</f>
        <v>225000</v>
      </c>
      <c r="E17" s="252">
        <f t="shared" ref="E17:L17" si="11">E18+E19+E20+E21+E22+E23+E24+E25+E26</f>
        <v>0</v>
      </c>
      <c r="F17" s="252">
        <f t="shared" si="11"/>
        <v>225000</v>
      </c>
      <c r="G17" s="252">
        <f t="shared" si="11"/>
        <v>225000</v>
      </c>
      <c r="H17" s="252">
        <f t="shared" si="11"/>
        <v>0</v>
      </c>
      <c r="I17" s="252">
        <f t="shared" si="11"/>
        <v>0</v>
      </c>
      <c r="J17" s="252">
        <f t="shared" si="11"/>
        <v>0</v>
      </c>
      <c r="K17" s="252">
        <f t="shared" si="4"/>
        <v>49609</v>
      </c>
      <c r="L17" s="252">
        <f t="shared" si="11"/>
        <v>49609</v>
      </c>
      <c r="M17" s="252">
        <f t="shared" si="5"/>
        <v>58764</v>
      </c>
      <c r="N17" s="252">
        <f>N18+N19+N20+N21+N22+N23+N24+N25+N26</f>
        <v>58764</v>
      </c>
      <c r="O17" s="252">
        <f>O18+O19+O20+O21+O22+O23+O24+O25+O26</f>
        <v>137346</v>
      </c>
      <c r="P17" s="384">
        <f t="shared" si="6"/>
        <v>61.042666666666669</v>
      </c>
      <c r="Q17" s="253"/>
      <c r="S17" s="269">
        <f>G17/F17*100</f>
        <v>100</v>
      </c>
      <c r="W17" s="255">
        <f t="shared" si="7"/>
        <v>26.117333333333331</v>
      </c>
      <c r="AA17" s="255">
        <f>O17/F17*100</f>
        <v>61.042666666666669</v>
      </c>
    </row>
    <row r="18" spans="1:27" s="250" customFormat="1" ht="37.5" customHeight="1">
      <c r="A18" s="248">
        <v>1</v>
      </c>
      <c r="B18" s="270" t="s">
        <v>379</v>
      </c>
      <c r="C18" s="172">
        <f t="shared" si="2"/>
        <v>116617</v>
      </c>
      <c r="D18" s="172">
        <v>116617</v>
      </c>
      <c r="E18" s="172"/>
      <c r="F18" s="172">
        <f t="shared" si="9"/>
        <v>116617</v>
      </c>
      <c r="G18" s="172">
        <f t="shared" si="10"/>
        <v>116617</v>
      </c>
      <c r="H18" s="172"/>
      <c r="I18" s="252"/>
      <c r="J18" s="172"/>
      <c r="K18" s="172">
        <f>L18</f>
        <v>46609</v>
      </c>
      <c r="L18" s="172">
        <v>46609</v>
      </c>
      <c r="M18" s="172">
        <f t="shared" si="5"/>
        <v>51425</v>
      </c>
      <c r="N18" s="172">
        <v>51425</v>
      </c>
      <c r="O18" s="172">
        <v>71717</v>
      </c>
      <c r="P18" s="366">
        <f t="shared" si="6"/>
        <v>61.4978948180797</v>
      </c>
      <c r="Q18" s="271"/>
      <c r="R18" s="272"/>
      <c r="W18" s="255">
        <f t="shared" si="7"/>
        <v>44.097344298001154</v>
      </c>
      <c r="X18" s="254">
        <f>L18*10%+L18</f>
        <v>51269.9</v>
      </c>
      <c r="AA18" s="255">
        <f t="shared" si="8"/>
        <v>61.4978948180797</v>
      </c>
    </row>
    <row r="19" spans="1:27" s="250" customFormat="1" ht="41.45" customHeight="1">
      <c r="A19" s="248">
        <v>2</v>
      </c>
      <c r="B19" s="270" t="s">
        <v>380</v>
      </c>
      <c r="C19" s="172">
        <f t="shared" si="2"/>
        <v>42539</v>
      </c>
      <c r="D19" s="172">
        <v>42539</v>
      </c>
      <c r="E19" s="172"/>
      <c r="F19" s="172">
        <f t="shared" si="9"/>
        <v>42539</v>
      </c>
      <c r="G19" s="172">
        <f t="shared" si="10"/>
        <v>42539</v>
      </c>
      <c r="H19" s="172"/>
      <c r="I19" s="252"/>
      <c r="J19" s="172"/>
      <c r="K19" s="252">
        <f t="shared" si="4"/>
        <v>0</v>
      </c>
      <c r="L19" s="172"/>
      <c r="M19" s="172">
        <f t="shared" si="5"/>
        <v>445</v>
      </c>
      <c r="N19" s="172">
        <v>445</v>
      </c>
      <c r="O19" s="172">
        <v>40439</v>
      </c>
      <c r="P19" s="366">
        <f t="shared" si="6"/>
        <v>95.063353628435081</v>
      </c>
      <c r="Q19" s="273"/>
      <c r="R19" s="272"/>
      <c r="W19" s="255">
        <f t="shared" si="7"/>
        <v>1.0460988739744705</v>
      </c>
      <c r="X19" s="254">
        <f t="shared" ref="X19:X42" si="12">L19*10%+L19</f>
        <v>0</v>
      </c>
      <c r="AA19" s="255">
        <f t="shared" si="8"/>
        <v>95.063353628435081</v>
      </c>
    </row>
    <row r="20" spans="1:27" s="250" customFormat="1" ht="54.95" customHeight="1">
      <c r="A20" s="248">
        <v>3</v>
      </c>
      <c r="B20" s="270" t="s">
        <v>381</v>
      </c>
      <c r="C20" s="172">
        <f t="shared" si="2"/>
        <v>11518</v>
      </c>
      <c r="D20" s="172">
        <v>11518</v>
      </c>
      <c r="E20" s="172"/>
      <c r="F20" s="172">
        <f t="shared" si="9"/>
        <v>11518</v>
      </c>
      <c r="G20" s="172">
        <f t="shared" si="10"/>
        <v>11518</v>
      </c>
      <c r="H20" s="172"/>
      <c r="I20" s="252"/>
      <c r="J20" s="172"/>
      <c r="K20" s="274">
        <v>11518</v>
      </c>
      <c r="L20" s="274"/>
      <c r="M20" s="274">
        <v>11518</v>
      </c>
      <c r="N20" s="274">
        <v>3894</v>
      </c>
      <c r="O20" s="274">
        <v>10412</v>
      </c>
      <c r="P20" s="366">
        <f t="shared" si="6"/>
        <v>90.397638478902593</v>
      </c>
      <c r="Q20" s="275"/>
      <c r="W20" s="255">
        <f t="shared" si="7"/>
        <v>33.807952769578051</v>
      </c>
      <c r="X20" s="254">
        <f t="shared" si="12"/>
        <v>0</v>
      </c>
      <c r="AA20" s="255">
        <f t="shared" si="8"/>
        <v>90.397638478902593</v>
      </c>
    </row>
    <row r="21" spans="1:27" s="250" customFormat="1" ht="50.25" customHeight="1">
      <c r="A21" s="248">
        <v>4</v>
      </c>
      <c r="B21" s="276" t="s">
        <v>382</v>
      </c>
      <c r="C21" s="172">
        <f t="shared" si="2"/>
        <v>14000</v>
      </c>
      <c r="D21" s="172">
        <v>14000</v>
      </c>
      <c r="E21" s="172"/>
      <c r="F21" s="172">
        <f t="shared" si="9"/>
        <v>14000</v>
      </c>
      <c r="G21" s="172">
        <f t="shared" si="10"/>
        <v>14000</v>
      </c>
      <c r="H21" s="172"/>
      <c r="I21" s="252"/>
      <c r="J21" s="172"/>
      <c r="K21" s="252">
        <f t="shared" si="4"/>
        <v>0</v>
      </c>
      <c r="L21" s="172"/>
      <c r="M21" s="172">
        <f t="shared" si="5"/>
        <v>0</v>
      </c>
      <c r="N21" s="172">
        <v>0</v>
      </c>
      <c r="O21" s="172">
        <v>7378</v>
      </c>
      <c r="P21" s="366">
        <f t="shared" si="6"/>
        <v>52.7</v>
      </c>
      <c r="Q21" s="277"/>
      <c r="W21" s="255">
        <f t="shared" si="7"/>
        <v>0</v>
      </c>
      <c r="X21" s="254">
        <f t="shared" si="12"/>
        <v>0</v>
      </c>
      <c r="AA21" s="255">
        <f t="shared" si="8"/>
        <v>52.7</v>
      </c>
    </row>
    <row r="22" spans="1:27" s="250" customFormat="1" ht="57.75" customHeight="1">
      <c r="A22" s="248">
        <v>5</v>
      </c>
      <c r="B22" s="270" t="s">
        <v>383</v>
      </c>
      <c r="C22" s="172">
        <f t="shared" si="2"/>
        <v>9000</v>
      </c>
      <c r="D22" s="172">
        <v>9000</v>
      </c>
      <c r="E22" s="172"/>
      <c r="F22" s="172">
        <f t="shared" si="9"/>
        <v>9000</v>
      </c>
      <c r="G22" s="172">
        <f t="shared" si="10"/>
        <v>9000</v>
      </c>
      <c r="H22" s="172"/>
      <c r="I22" s="252"/>
      <c r="J22" s="172"/>
      <c r="K22" s="252">
        <f t="shared" si="4"/>
        <v>0</v>
      </c>
      <c r="L22" s="172"/>
      <c r="M22" s="172">
        <f t="shared" si="5"/>
        <v>0</v>
      </c>
      <c r="N22" s="172">
        <v>0</v>
      </c>
      <c r="O22" s="172">
        <v>0</v>
      </c>
      <c r="P22" s="366">
        <f t="shared" si="6"/>
        <v>0</v>
      </c>
      <c r="Q22" s="277"/>
      <c r="W22" s="255">
        <f t="shared" si="7"/>
        <v>0</v>
      </c>
      <c r="X22" s="254">
        <f t="shared" si="12"/>
        <v>0</v>
      </c>
      <c r="AA22" s="255">
        <f t="shared" si="8"/>
        <v>0</v>
      </c>
    </row>
    <row r="23" spans="1:27" s="250" customFormat="1" ht="57.75" customHeight="1">
      <c r="A23" s="248">
        <v>6</v>
      </c>
      <c r="B23" s="270" t="s">
        <v>384</v>
      </c>
      <c r="C23" s="172">
        <f t="shared" si="2"/>
        <v>8000</v>
      </c>
      <c r="D23" s="172">
        <v>8000</v>
      </c>
      <c r="E23" s="172"/>
      <c r="F23" s="172">
        <f t="shared" si="9"/>
        <v>8000</v>
      </c>
      <c r="G23" s="172">
        <f t="shared" si="10"/>
        <v>8000</v>
      </c>
      <c r="H23" s="172"/>
      <c r="I23" s="252"/>
      <c r="J23" s="172"/>
      <c r="K23" s="252">
        <f t="shared" si="4"/>
        <v>0</v>
      </c>
      <c r="L23" s="172"/>
      <c r="M23" s="172">
        <f t="shared" si="5"/>
        <v>0</v>
      </c>
      <c r="N23" s="172">
        <v>0</v>
      </c>
      <c r="O23" s="172">
        <v>2400</v>
      </c>
      <c r="P23" s="366">
        <f t="shared" si="6"/>
        <v>30</v>
      </c>
      <c r="Q23" s="277"/>
      <c r="W23" s="255">
        <f t="shared" si="7"/>
        <v>0</v>
      </c>
      <c r="X23" s="254">
        <f t="shared" si="12"/>
        <v>0</v>
      </c>
      <c r="AA23" s="255">
        <f t="shared" si="8"/>
        <v>30</v>
      </c>
    </row>
    <row r="24" spans="1:27" s="250" customFormat="1" ht="33" customHeight="1">
      <c r="A24" s="248">
        <v>7</v>
      </c>
      <c r="B24" s="270" t="s">
        <v>385</v>
      </c>
      <c r="C24" s="172">
        <f t="shared" si="2"/>
        <v>10000</v>
      </c>
      <c r="D24" s="172">
        <v>10000</v>
      </c>
      <c r="E24" s="172"/>
      <c r="F24" s="172">
        <f t="shared" si="9"/>
        <v>10000</v>
      </c>
      <c r="G24" s="172">
        <f t="shared" si="10"/>
        <v>10000</v>
      </c>
      <c r="H24" s="172"/>
      <c r="I24" s="252"/>
      <c r="J24" s="172"/>
      <c r="K24" s="252">
        <f t="shared" si="4"/>
        <v>0</v>
      </c>
      <c r="L24" s="172"/>
      <c r="M24" s="172">
        <f t="shared" si="5"/>
        <v>0</v>
      </c>
      <c r="N24" s="172">
        <v>0</v>
      </c>
      <c r="O24" s="172">
        <v>0</v>
      </c>
      <c r="P24" s="366">
        <f t="shared" si="6"/>
        <v>0</v>
      </c>
      <c r="Q24" s="277"/>
      <c r="W24" s="255">
        <f t="shared" si="7"/>
        <v>0</v>
      </c>
      <c r="X24" s="254">
        <f t="shared" si="12"/>
        <v>0</v>
      </c>
      <c r="AA24" s="255">
        <f t="shared" si="8"/>
        <v>0</v>
      </c>
    </row>
    <row r="25" spans="1:27" s="250" customFormat="1" ht="36" customHeight="1">
      <c r="A25" s="248">
        <v>8</v>
      </c>
      <c r="B25" s="278" t="s">
        <v>386</v>
      </c>
      <c r="C25" s="172">
        <f t="shared" si="2"/>
        <v>10000</v>
      </c>
      <c r="D25" s="172">
        <v>10000</v>
      </c>
      <c r="E25" s="172"/>
      <c r="F25" s="172">
        <f t="shared" si="9"/>
        <v>10000</v>
      </c>
      <c r="G25" s="172">
        <f t="shared" si="10"/>
        <v>10000</v>
      </c>
      <c r="H25" s="172"/>
      <c r="I25" s="252"/>
      <c r="J25" s="172"/>
      <c r="K25" s="172">
        <f t="shared" si="4"/>
        <v>3000</v>
      </c>
      <c r="L25" s="172">
        <v>3000</v>
      </c>
      <c r="M25" s="172">
        <f t="shared" si="5"/>
        <v>3000</v>
      </c>
      <c r="N25" s="172">
        <v>3000</v>
      </c>
      <c r="O25" s="172">
        <v>5000</v>
      </c>
      <c r="P25" s="366">
        <f t="shared" si="6"/>
        <v>50</v>
      </c>
      <c r="Q25" s="277"/>
      <c r="W25" s="255">
        <f t="shared" si="7"/>
        <v>30</v>
      </c>
      <c r="X25" s="254">
        <f t="shared" si="12"/>
        <v>3300</v>
      </c>
      <c r="AA25" s="255">
        <f t="shared" si="8"/>
        <v>50</v>
      </c>
    </row>
    <row r="26" spans="1:27" s="250" customFormat="1" ht="71.25" customHeight="1">
      <c r="A26" s="248">
        <v>9</v>
      </c>
      <c r="B26" s="278" t="s">
        <v>387</v>
      </c>
      <c r="C26" s="172">
        <f t="shared" si="2"/>
        <v>3326</v>
      </c>
      <c r="D26" s="172">
        <v>3326</v>
      </c>
      <c r="E26" s="172"/>
      <c r="F26" s="172">
        <f t="shared" si="9"/>
        <v>3326</v>
      </c>
      <c r="G26" s="172">
        <f t="shared" si="10"/>
        <v>3326</v>
      </c>
      <c r="H26" s="172"/>
      <c r="I26" s="252"/>
      <c r="J26" s="172"/>
      <c r="K26" s="252">
        <f t="shared" si="4"/>
        <v>0</v>
      </c>
      <c r="L26" s="172"/>
      <c r="M26" s="172">
        <f t="shared" si="5"/>
        <v>0</v>
      </c>
      <c r="N26" s="172">
        <v>0</v>
      </c>
      <c r="O26" s="172">
        <v>0</v>
      </c>
      <c r="P26" s="366">
        <f t="shared" si="6"/>
        <v>0</v>
      </c>
      <c r="Q26" s="277"/>
      <c r="W26" s="255">
        <f t="shared" si="7"/>
        <v>0</v>
      </c>
      <c r="X26" s="254">
        <f>L26*10%+L26</f>
        <v>0</v>
      </c>
      <c r="AA26" s="255">
        <f t="shared" si="8"/>
        <v>0</v>
      </c>
    </row>
    <row r="27" spans="1:27" s="250" customFormat="1" ht="57" customHeight="1">
      <c r="A27" s="256" t="s">
        <v>241</v>
      </c>
      <c r="B27" s="279" t="s">
        <v>388</v>
      </c>
      <c r="C27" s="252">
        <f t="shared" si="2"/>
        <v>41100</v>
      </c>
      <c r="D27" s="252">
        <v>41100</v>
      </c>
      <c r="E27" s="172"/>
      <c r="F27" s="172">
        <f t="shared" si="9"/>
        <v>41100</v>
      </c>
      <c r="G27" s="172">
        <f t="shared" si="10"/>
        <v>41100</v>
      </c>
      <c r="H27" s="239"/>
      <c r="I27" s="252"/>
      <c r="J27" s="172"/>
      <c r="K27" s="252">
        <f t="shared" si="4"/>
        <v>0</v>
      </c>
      <c r="L27" s="172"/>
      <c r="M27" s="172">
        <f t="shared" si="5"/>
        <v>0</v>
      </c>
      <c r="N27" s="172">
        <v>0</v>
      </c>
      <c r="O27" s="252">
        <v>12330</v>
      </c>
      <c r="P27" s="366">
        <f t="shared" si="6"/>
        <v>30</v>
      </c>
      <c r="Q27" s="277"/>
      <c r="W27" s="255">
        <f t="shared" si="7"/>
        <v>0</v>
      </c>
      <c r="X27" s="254">
        <f t="shared" si="12"/>
        <v>0</v>
      </c>
      <c r="AA27" s="255">
        <f t="shared" si="8"/>
        <v>30</v>
      </c>
    </row>
    <row r="28" spans="1:27" s="241" customFormat="1" ht="28.5" customHeight="1">
      <c r="A28" s="256" t="s">
        <v>268</v>
      </c>
      <c r="B28" s="280" t="s">
        <v>389</v>
      </c>
      <c r="C28" s="252">
        <f>C29+C30</f>
        <v>414169</v>
      </c>
      <c r="D28" s="252">
        <f t="shared" ref="D28:L28" si="13">D29+D30</f>
        <v>414169</v>
      </c>
      <c r="E28" s="252">
        <f t="shared" si="13"/>
        <v>0</v>
      </c>
      <c r="F28" s="252">
        <f>G28+H28</f>
        <v>414169</v>
      </c>
      <c r="G28" s="252">
        <f>G29+G30</f>
        <v>402187</v>
      </c>
      <c r="H28" s="252">
        <f t="shared" si="13"/>
        <v>11982</v>
      </c>
      <c r="I28" s="252">
        <f t="shared" si="13"/>
        <v>0</v>
      </c>
      <c r="J28" s="252">
        <f t="shared" si="13"/>
        <v>0</v>
      </c>
      <c r="K28" s="252">
        <f t="shared" si="4"/>
        <v>13666</v>
      </c>
      <c r="L28" s="252">
        <f t="shared" si="13"/>
        <v>13666</v>
      </c>
      <c r="M28" s="172">
        <f>N28</f>
        <v>47911</v>
      </c>
      <c r="N28" s="252">
        <f>N29+N30</f>
        <v>47911</v>
      </c>
      <c r="O28" s="252">
        <f>O29+O30</f>
        <v>124251</v>
      </c>
      <c r="P28" s="366">
        <f t="shared" si="6"/>
        <v>30.000072434199566</v>
      </c>
      <c r="Q28" s="281"/>
      <c r="W28" s="255">
        <f t="shared" si="7"/>
        <v>11.567983118002555</v>
      </c>
      <c r="X28" s="254">
        <f>L28*10%+L28</f>
        <v>15032.6</v>
      </c>
      <c r="AA28" s="255">
        <f t="shared" si="8"/>
        <v>30.000072434199566</v>
      </c>
    </row>
    <row r="29" spans="1:27" s="250" customFormat="1" ht="30" customHeight="1">
      <c r="A29" s="248">
        <v>1</v>
      </c>
      <c r="B29" s="276" t="s">
        <v>390</v>
      </c>
      <c r="C29" s="172">
        <f t="shared" si="2"/>
        <v>141100</v>
      </c>
      <c r="D29" s="172">
        <v>141100</v>
      </c>
      <c r="E29" s="172"/>
      <c r="F29" s="172">
        <f t="shared" si="9"/>
        <v>141100</v>
      </c>
      <c r="G29" s="172">
        <f t="shared" si="10"/>
        <v>141100</v>
      </c>
      <c r="H29" s="172"/>
      <c r="I29" s="252"/>
      <c r="J29" s="172"/>
      <c r="K29" s="252">
        <f t="shared" si="4"/>
        <v>6158</v>
      </c>
      <c r="L29" s="172">
        <v>6158</v>
      </c>
      <c r="M29" s="274">
        <v>16062</v>
      </c>
      <c r="N29" s="274">
        <v>16102</v>
      </c>
      <c r="O29" s="274">
        <v>42330</v>
      </c>
      <c r="P29" s="366">
        <f t="shared" si="6"/>
        <v>30</v>
      </c>
      <c r="Q29" s="277"/>
      <c r="W29" s="255">
        <f t="shared" si="7"/>
        <v>11.411764705882353</v>
      </c>
      <c r="X29" s="254">
        <f>L29*10%+L29</f>
        <v>6773.8</v>
      </c>
      <c r="AA29" s="255">
        <f t="shared" si="8"/>
        <v>30</v>
      </c>
    </row>
    <row r="30" spans="1:27" s="250" customFormat="1" ht="29.25" customHeight="1">
      <c r="A30" s="248">
        <v>2</v>
      </c>
      <c r="B30" s="276" t="s">
        <v>391</v>
      </c>
      <c r="C30" s="172">
        <f>C31+C34</f>
        <v>273069</v>
      </c>
      <c r="D30" s="172">
        <f>D31+D34</f>
        <v>273069</v>
      </c>
      <c r="E30" s="172">
        <f>E31+E34</f>
        <v>0</v>
      </c>
      <c r="F30" s="172">
        <f>G30+H30</f>
        <v>273069</v>
      </c>
      <c r="G30" s="172">
        <f>G31+G32+G34+G33</f>
        <v>261087</v>
      </c>
      <c r="H30" s="172">
        <f>H31+H34</f>
        <v>11982</v>
      </c>
      <c r="I30" s="172">
        <f>I31+I34</f>
        <v>0</v>
      </c>
      <c r="J30" s="172">
        <f>J31+J34</f>
        <v>0</v>
      </c>
      <c r="K30" s="172">
        <f>L30</f>
        <v>7508</v>
      </c>
      <c r="L30" s="172">
        <f>L31+L34</f>
        <v>7508</v>
      </c>
      <c r="M30" s="172">
        <f>M31+M34</f>
        <v>34078</v>
      </c>
      <c r="N30" s="172">
        <f>N31+N32+N33+N34</f>
        <v>31809</v>
      </c>
      <c r="O30" s="172">
        <v>81921</v>
      </c>
      <c r="P30" s="366">
        <f t="shared" si="6"/>
        <v>30.000109862342484</v>
      </c>
      <c r="Q30" s="277"/>
      <c r="W30" s="255">
        <f t="shared" si="7"/>
        <v>11.64870417367039</v>
      </c>
      <c r="X30" s="254">
        <f t="shared" si="12"/>
        <v>8258.7999999999993</v>
      </c>
      <c r="AA30" s="255">
        <f t="shared" si="8"/>
        <v>30.000109862342484</v>
      </c>
    </row>
    <row r="31" spans="1:27" s="243" customFormat="1" ht="26.25" customHeight="1">
      <c r="A31" s="282"/>
      <c r="B31" s="283" t="s">
        <v>392</v>
      </c>
      <c r="C31" s="284">
        <f t="shared" si="2"/>
        <v>156583</v>
      </c>
      <c r="D31" s="284">
        <v>156583</v>
      </c>
      <c r="E31" s="284"/>
      <c r="F31" s="284">
        <f>G31+I31</f>
        <v>104598</v>
      </c>
      <c r="G31" s="284">
        <v>104598</v>
      </c>
      <c r="H31" s="284"/>
      <c r="I31" s="285"/>
      <c r="J31" s="284"/>
      <c r="K31" s="284">
        <f t="shared" si="4"/>
        <v>6834</v>
      </c>
      <c r="L31" s="284">
        <v>6834</v>
      </c>
      <c r="M31" s="284">
        <f t="shared" si="5"/>
        <v>20818</v>
      </c>
      <c r="N31" s="284">
        <v>20818</v>
      </c>
      <c r="O31" s="284">
        <v>65300</v>
      </c>
      <c r="P31" s="366">
        <f t="shared" si="6"/>
        <v>62.429491959693308</v>
      </c>
      <c r="Q31" s="286"/>
      <c r="W31" s="255">
        <f t="shared" si="7"/>
        <v>19.902866211591043</v>
      </c>
      <c r="X31" s="287">
        <f t="shared" si="12"/>
        <v>7517.4</v>
      </c>
      <c r="AA31" s="255">
        <f t="shared" si="8"/>
        <v>62.429491959693308</v>
      </c>
    </row>
    <row r="32" spans="1:27" s="243" customFormat="1" ht="26.25" customHeight="1">
      <c r="A32" s="282"/>
      <c r="B32" s="283" t="s">
        <v>393</v>
      </c>
      <c r="C32" s="284"/>
      <c r="D32" s="284"/>
      <c r="E32" s="284"/>
      <c r="F32" s="284">
        <f>G32+I32</f>
        <v>29400</v>
      </c>
      <c r="G32" s="284">
        <v>29400</v>
      </c>
      <c r="H32" s="284"/>
      <c r="I32" s="285"/>
      <c r="J32" s="284"/>
      <c r="K32" s="284"/>
      <c r="L32" s="284"/>
      <c r="M32" s="284"/>
      <c r="N32" s="284">
        <v>3006</v>
      </c>
      <c r="O32" s="284">
        <v>16621</v>
      </c>
      <c r="P32" s="366">
        <f t="shared" si="6"/>
        <v>56.534013605442176</v>
      </c>
      <c r="Q32" s="286"/>
      <c r="W32" s="255">
        <f t="shared" si="7"/>
        <v>10.224489795918368</v>
      </c>
      <c r="X32" s="287"/>
      <c r="AA32" s="255">
        <f t="shared" si="8"/>
        <v>56.534013605442176</v>
      </c>
    </row>
    <row r="33" spans="1:27" s="243" customFormat="1" ht="26.25" customHeight="1">
      <c r="A33" s="282"/>
      <c r="B33" s="283" t="s">
        <v>394</v>
      </c>
      <c r="C33" s="284"/>
      <c r="D33" s="284"/>
      <c r="E33" s="284"/>
      <c r="F33" s="284">
        <f>G33</f>
        <v>22585</v>
      </c>
      <c r="G33" s="284">
        <v>22585</v>
      </c>
      <c r="H33" s="284"/>
      <c r="I33" s="285"/>
      <c r="J33" s="284"/>
      <c r="K33" s="284"/>
      <c r="L33" s="284"/>
      <c r="M33" s="284"/>
      <c r="N33" s="284"/>
      <c r="O33" s="284"/>
      <c r="P33" s="366">
        <f t="shared" si="6"/>
        <v>0</v>
      </c>
      <c r="Q33" s="286"/>
      <c r="W33" s="255">
        <f t="shared" si="7"/>
        <v>0</v>
      </c>
      <c r="X33" s="287"/>
      <c r="AA33" s="255">
        <f t="shared" si="8"/>
        <v>0</v>
      </c>
    </row>
    <row r="34" spans="1:27" s="243" customFormat="1" ht="26.25" customHeight="1">
      <c r="A34" s="282"/>
      <c r="B34" s="283" t="s">
        <v>395</v>
      </c>
      <c r="C34" s="284">
        <f t="shared" si="2"/>
        <v>116486</v>
      </c>
      <c r="D34" s="284">
        <v>116486</v>
      </c>
      <c r="E34" s="284"/>
      <c r="F34" s="284">
        <f>G34+H34</f>
        <v>116486</v>
      </c>
      <c r="G34" s="284">
        <v>104504</v>
      </c>
      <c r="H34" s="284">
        <v>11982</v>
      </c>
      <c r="I34" s="285"/>
      <c r="J34" s="284"/>
      <c r="K34" s="284">
        <f t="shared" si="4"/>
        <v>674</v>
      </c>
      <c r="L34" s="284">
        <v>674</v>
      </c>
      <c r="M34" s="288">
        <v>13260</v>
      </c>
      <c r="N34" s="288">
        <v>7985</v>
      </c>
      <c r="O34" s="288"/>
      <c r="P34" s="366">
        <f t="shared" si="6"/>
        <v>0</v>
      </c>
      <c r="Q34" s="286"/>
      <c r="W34" s="255">
        <f t="shared" si="7"/>
        <v>6.8549010181481034</v>
      </c>
      <c r="X34" s="287">
        <f t="shared" si="12"/>
        <v>741.4</v>
      </c>
      <c r="AA34" s="255">
        <f t="shared" si="8"/>
        <v>0</v>
      </c>
    </row>
    <row r="35" spans="1:27" s="241" customFormat="1" ht="26.25" customHeight="1">
      <c r="A35" s="256" t="s">
        <v>270</v>
      </c>
      <c r="B35" s="289" t="s">
        <v>396</v>
      </c>
      <c r="C35" s="252">
        <f>D35+E35</f>
        <v>271159</v>
      </c>
      <c r="D35" s="252"/>
      <c r="E35" s="252">
        <v>271159</v>
      </c>
      <c r="F35" s="252">
        <f t="shared" si="9"/>
        <v>271159</v>
      </c>
      <c r="G35" s="252">
        <f t="shared" si="10"/>
        <v>0</v>
      </c>
      <c r="H35" s="252"/>
      <c r="I35" s="252">
        <f>E35</f>
        <v>271159</v>
      </c>
      <c r="J35" s="252"/>
      <c r="K35" s="252">
        <f>L35</f>
        <v>8266.7999999999993</v>
      </c>
      <c r="L35" s="175">
        <v>8266.7999999999993</v>
      </c>
      <c r="M35" s="252">
        <f t="shared" si="5"/>
        <v>10186</v>
      </c>
      <c r="N35" s="252">
        <v>10186</v>
      </c>
      <c r="O35" s="252">
        <v>135580</v>
      </c>
      <c r="P35" s="384">
        <f t="shared" si="6"/>
        <v>50.00018439365833</v>
      </c>
      <c r="Q35" s="281"/>
      <c r="W35" s="255">
        <f t="shared" si="7"/>
        <v>3.7564676075660408</v>
      </c>
      <c r="X35" s="258">
        <f>L35*20%+L35</f>
        <v>9920.16</v>
      </c>
      <c r="AA35" s="255">
        <f t="shared" si="8"/>
        <v>50.00018439365833</v>
      </c>
    </row>
    <row r="36" spans="1:27" s="241" customFormat="1" ht="27" customHeight="1">
      <c r="A36" s="290" t="s">
        <v>272</v>
      </c>
      <c r="B36" s="291" t="s">
        <v>397</v>
      </c>
      <c r="C36" s="252">
        <f t="shared" si="2"/>
        <v>579345</v>
      </c>
      <c r="D36" s="292">
        <f>D37+D38+D39+D40+D41</f>
        <v>579345</v>
      </c>
      <c r="E36" s="292">
        <f t="shared" ref="E36:L36" si="14">E37+E38+E39+E40+E41</f>
        <v>0</v>
      </c>
      <c r="F36" s="292">
        <f t="shared" si="14"/>
        <v>579345</v>
      </c>
      <c r="G36" s="292">
        <f t="shared" si="14"/>
        <v>579345</v>
      </c>
      <c r="H36" s="292">
        <f t="shared" si="14"/>
        <v>0</v>
      </c>
      <c r="I36" s="292">
        <f t="shared" si="14"/>
        <v>0</v>
      </c>
      <c r="J36" s="292">
        <f t="shared" si="14"/>
        <v>0</v>
      </c>
      <c r="K36" s="252">
        <f t="shared" si="4"/>
        <v>8563</v>
      </c>
      <c r="L36" s="292">
        <f t="shared" si="14"/>
        <v>8563</v>
      </c>
      <c r="M36" s="172">
        <f t="shared" si="5"/>
        <v>60115</v>
      </c>
      <c r="N36" s="292">
        <f>N37+N40</f>
        <v>60115</v>
      </c>
      <c r="O36" s="292">
        <f>O37+O40</f>
        <v>170500</v>
      </c>
      <c r="P36" s="384">
        <f t="shared" si="6"/>
        <v>29.429787087141513</v>
      </c>
      <c r="Q36" s="281"/>
      <c r="W36" s="255">
        <f>N36/F36*100</f>
        <v>10.376373318143765</v>
      </c>
      <c r="X36" s="254">
        <f>L36*10%+L36</f>
        <v>9419.2999999999993</v>
      </c>
      <c r="AA36" s="255">
        <f t="shared" si="8"/>
        <v>29.429787087141513</v>
      </c>
    </row>
    <row r="37" spans="1:27" s="250" customFormat="1" ht="23.25" customHeight="1">
      <c r="A37" s="293">
        <v>1</v>
      </c>
      <c r="B37" s="294" t="s">
        <v>398</v>
      </c>
      <c r="C37" s="172">
        <f t="shared" si="2"/>
        <v>480876</v>
      </c>
      <c r="D37" s="295">
        <v>480876</v>
      </c>
      <c r="E37" s="295"/>
      <c r="F37" s="172">
        <f t="shared" si="9"/>
        <v>480876</v>
      </c>
      <c r="G37" s="172">
        <f t="shared" si="10"/>
        <v>480876</v>
      </c>
      <c r="H37" s="295"/>
      <c r="I37" s="252"/>
      <c r="J37" s="295"/>
      <c r="K37" s="172">
        <f t="shared" si="4"/>
        <v>5004</v>
      </c>
      <c r="L37" s="295">
        <v>5004</v>
      </c>
      <c r="M37" s="172">
        <f t="shared" si="5"/>
        <v>7867</v>
      </c>
      <c r="N37" s="295">
        <v>7867</v>
      </c>
      <c r="O37" s="295">
        <v>100000</v>
      </c>
      <c r="P37" s="366">
        <f t="shared" si="6"/>
        <v>20.79538176161838</v>
      </c>
      <c r="Q37" s="277"/>
      <c r="W37" s="255">
        <f t="shared" si="7"/>
        <v>1.6359726831865178</v>
      </c>
      <c r="X37" s="254">
        <f>N37*50%+N37</f>
        <v>11800.5</v>
      </c>
      <c r="AA37" s="255">
        <f t="shared" si="8"/>
        <v>20.79538176161838</v>
      </c>
    </row>
    <row r="38" spans="1:27" s="250" customFormat="1" ht="21" hidden="1" customHeight="1">
      <c r="A38" s="293">
        <v>2</v>
      </c>
      <c r="B38" s="294" t="s">
        <v>399</v>
      </c>
      <c r="C38" s="172">
        <f t="shared" si="2"/>
        <v>0</v>
      </c>
      <c r="D38" s="295"/>
      <c r="E38" s="295"/>
      <c r="F38" s="172">
        <f t="shared" si="9"/>
        <v>0</v>
      </c>
      <c r="G38" s="172">
        <f t="shared" si="10"/>
        <v>0</v>
      </c>
      <c r="H38" s="295"/>
      <c r="I38" s="252"/>
      <c r="J38" s="295"/>
      <c r="K38" s="172">
        <f t="shared" si="4"/>
        <v>0</v>
      </c>
      <c r="L38" s="295"/>
      <c r="M38" s="172">
        <f t="shared" si="5"/>
        <v>0</v>
      </c>
      <c r="N38" s="295">
        <f>X38</f>
        <v>0</v>
      </c>
      <c r="O38" s="295"/>
      <c r="P38" s="366" t="e">
        <f t="shared" si="6"/>
        <v>#DIV/0!</v>
      </c>
      <c r="Q38" s="277"/>
      <c r="W38" s="255" t="e">
        <f t="shared" si="7"/>
        <v>#DIV/0!</v>
      </c>
      <c r="X38" s="254">
        <f t="shared" si="12"/>
        <v>0</v>
      </c>
      <c r="AA38" s="255" t="e">
        <f t="shared" si="8"/>
        <v>#DIV/0!</v>
      </c>
    </row>
    <row r="39" spans="1:27" s="250" customFormat="1" ht="30.75" hidden="1" customHeight="1">
      <c r="A39" s="293">
        <v>3</v>
      </c>
      <c r="B39" s="294" t="s">
        <v>400</v>
      </c>
      <c r="C39" s="172">
        <f t="shared" si="2"/>
        <v>0</v>
      </c>
      <c r="D39" s="295"/>
      <c r="E39" s="295"/>
      <c r="F39" s="172">
        <f t="shared" si="9"/>
        <v>0</v>
      </c>
      <c r="G39" s="172">
        <f t="shared" si="10"/>
        <v>0</v>
      </c>
      <c r="H39" s="295"/>
      <c r="I39" s="252"/>
      <c r="J39" s="295"/>
      <c r="K39" s="172">
        <f t="shared" si="4"/>
        <v>0</v>
      </c>
      <c r="L39" s="295"/>
      <c r="M39" s="172">
        <f t="shared" si="5"/>
        <v>0</v>
      </c>
      <c r="N39" s="295">
        <f>X39</f>
        <v>0</v>
      </c>
      <c r="O39" s="295"/>
      <c r="P39" s="366" t="e">
        <f t="shared" si="6"/>
        <v>#DIV/0!</v>
      </c>
      <c r="Q39" s="277"/>
      <c r="W39" s="255" t="e">
        <f t="shared" si="7"/>
        <v>#DIV/0!</v>
      </c>
      <c r="X39" s="254">
        <f t="shared" si="12"/>
        <v>0</v>
      </c>
      <c r="AA39" s="255" t="e">
        <f t="shared" si="8"/>
        <v>#DIV/0!</v>
      </c>
    </row>
    <row r="40" spans="1:27" s="250" customFormat="1" ht="36.75" customHeight="1">
      <c r="A40" s="293">
        <v>2</v>
      </c>
      <c r="B40" s="294" t="s">
        <v>401</v>
      </c>
      <c r="C40" s="172">
        <f t="shared" si="2"/>
        <v>98469</v>
      </c>
      <c r="D40" s="295">
        <v>98469</v>
      </c>
      <c r="E40" s="295"/>
      <c r="F40" s="172">
        <f t="shared" si="9"/>
        <v>98469</v>
      </c>
      <c r="G40" s="172">
        <f t="shared" si="10"/>
        <v>98469</v>
      </c>
      <c r="H40" s="295"/>
      <c r="I40" s="252"/>
      <c r="J40" s="295"/>
      <c r="K40" s="172">
        <f t="shared" si="4"/>
        <v>3559</v>
      </c>
      <c r="L40" s="295">
        <v>3559</v>
      </c>
      <c r="M40" s="172">
        <f t="shared" si="5"/>
        <v>52248</v>
      </c>
      <c r="N40" s="295">
        <v>52248</v>
      </c>
      <c r="O40" s="295">
        <v>70500</v>
      </c>
      <c r="P40" s="366">
        <f t="shared" si="6"/>
        <v>71.596136855253931</v>
      </c>
      <c r="Q40" s="277"/>
      <c r="W40" s="255">
        <f t="shared" si="7"/>
        <v>53.060354020046915</v>
      </c>
      <c r="X40" s="254">
        <f>N40*50%+N40</f>
        <v>78372</v>
      </c>
      <c r="AA40" s="255">
        <f t="shared" si="8"/>
        <v>71.596136855253931</v>
      </c>
    </row>
    <row r="41" spans="1:27" s="250" customFormat="1" ht="28.5" hidden="1" customHeight="1">
      <c r="A41" s="293">
        <v>4</v>
      </c>
      <c r="B41" s="294" t="s">
        <v>402</v>
      </c>
      <c r="C41" s="172">
        <f t="shared" si="2"/>
        <v>0</v>
      </c>
      <c r="D41" s="295"/>
      <c r="E41" s="295"/>
      <c r="F41" s="295"/>
      <c r="G41" s="172"/>
      <c r="H41" s="295"/>
      <c r="I41" s="252"/>
      <c r="J41" s="295"/>
      <c r="K41" s="252">
        <f t="shared" si="4"/>
        <v>0</v>
      </c>
      <c r="L41" s="295"/>
      <c r="M41" s="295"/>
      <c r="N41" s="295"/>
      <c r="O41" s="295"/>
      <c r="P41" s="295"/>
      <c r="Q41" s="277"/>
      <c r="X41" s="254">
        <f t="shared" si="12"/>
        <v>0</v>
      </c>
    </row>
    <row r="42" spans="1:27" s="250" customFormat="1" ht="16.5">
      <c r="A42" s="293"/>
      <c r="B42" s="294"/>
      <c r="C42" s="295"/>
      <c r="D42" s="295"/>
      <c r="E42" s="295"/>
      <c r="F42" s="295"/>
      <c r="G42" s="172"/>
      <c r="H42" s="295"/>
      <c r="I42" s="252"/>
      <c r="J42" s="295"/>
      <c r="K42" s="295"/>
      <c r="L42" s="295"/>
      <c r="M42" s="295"/>
      <c r="N42" s="295"/>
      <c r="O42" s="295"/>
      <c r="P42" s="295"/>
      <c r="Q42" s="277"/>
      <c r="X42" s="254">
        <f t="shared" si="12"/>
        <v>0</v>
      </c>
    </row>
    <row r="43" spans="1:27" ht="24.75" customHeight="1">
      <c r="B43" s="410"/>
      <c r="C43" s="410"/>
      <c r="D43" s="410"/>
      <c r="E43" s="410"/>
      <c r="F43" s="296"/>
      <c r="G43" s="296"/>
      <c r="H43" s="296"/>
      <c r="I43" s="296"/>
      <c r="J43" s="296"/>
      <c r="K43" s="296"/>
      <c r="L43" s="296"/>
      <c r="M43" s="296"/>
      <c r="N43" s="296"/>
      <c r="O43" s="296"/>
      <c r="P43" s="296"/>
      <c r="Q43" s="296"/>
      <c r="W43" s="297">
        <f>16188-N37</f>
        <v>8321</v>
      </c>
    </row>
    <row r="44" spans="1:27" ht="31.5" customHeight="1">
      <c r="B44" s="411"/>
      <c r="C44" s="411"/>
      <c r="D44" s="411"/>
      <c r="E44" s="411"/>
      <c r="F44" s="298"/>
      <c r="G44" s="298"/>
      <c r="H44" s="298"/>
      <c r="I44" s="298"/>
      <c r="J44" s="298"/>
      <c r="K44" s="298"/>
      <c r="L44" s="298"/>
      <c r="M44" s="298"/>
      <c r="N44" s="298"/>
      <c r="O44" s="298"/>
      <c r="P44" s="298"/>
      <c r="Q44" s="298"/>
    </row>
  </sheetData>
  <mergeCells count="26">
    <mergeCell ref="B43:E43"/>
    <mergeCell ref="B44:E44"/>
    <mergeCell ref="O4:O9"/>
    <mergeCell ref="C8:C9"/>
    <mergeCell ref="D8:D9"/>
    <mergeCell ref="E8:E9"/>
    <mergeCell ref="G8:G9"/>
    <mergeCell ref="H8:H9"/>
    <mergeCell ref="I8:I9"/>
    <mergeCell ref="N4:N9"/>
    <mergeCell ref="A1:P1"/>
    <mergeCell ref="A2:P2"/>
    <mergeCell ref="A3:P3"/>
    <mergeCell ref="A4:A9"/>
    <mergeCell ref="B4:B9"/>
    <mergeCell ref="C4:E7"/>
    <mergeCell ref="F4:J5"/>
    <mergeCell ref="K4:K9"/>
    <mergeCell ref="L4:L9"/>
    <mergeCell ref="M4:M9"/>
    <mergeCell ref="P4:P9"/>
    <mergeCell ref="F6:F9"/>
    <mergeCell ref="G6:J6"/>
    <mergeCell ref="G7:H7"/>
    <mergeCell ref="I7:J7"/>
    <mergeCell ref="J8:J9"/>
  </mergeCells>
  <pageMargins left="0.28999999999999998" right="0.196850393700787" top="0.38" bottom="0.21" header="0.31496062992126" footer="0.2"/>
  <pageSetup paperSize="9" scale="75" orientation="landscape" r:id="rId1"/>
  <colBreaks count="1" manualBreakCount="1">
    <brk id="16"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AQ412"/>
  <sheetViews>
    <sheetView zoomScale="55" zoomScaleNormal="55" workbookViewId="0">
      <pane xSplit="2" ySplit="8" topLeftCell="C9" activePane="bottomRight" state="frozen"/>
      <selection activeCell="C21" sqref="C21"/>
      <selection pane="topRight" activeCell="C21" sqref="C21"/>
      <selection pane="bottomLeft" activeCell="C21" sqref="C21"/>
      <selection pane="bottomRight" activeCell="C21" sqref="C21"/>
    </sheetView>
  </sheetViews>
  <sheetFormatPr defaultColWidth="9" defaultRowHeight="18.75"/>
  <cols>
    <col min="1" max="1" width="4.5" style="5" customWidth="1"/>
    <col min="2" max="2" width="24.625" style="6" customWidth="1"/>
    <col min="3" max="5" width="7.625" style="7" customWidth="1"/>
    <col min="6" max="6" width="11.75" style="7" customWidth="1"/>
    <col min="7" max="10" width="7.625" style="8" customWidth="1"/>
    <col min="11" max="11" width="7.875" style="8" hidden="1" customWidth="1"/>
    <col min="12" max="13" width="8.125" style="8" hidden="1" customWidth="1"/>
    <col min="14" max="14" width="8.25" style="8" hidden="1" customWidth="1"/>
    <col min="15" max="15" width="7.625" style="8" hidden="1" customWidth="1"/>
    <col min="16" max="16" width="8.25" style="8" hidden="1" customWidth="1"/>
    <col min="17" max="17" width="8.75" style="8" hidden="1" customWidth="1"/>
    <col min="18" max="18" width="8.125" style="8" hidden="1" customWidth="1"/>
    <col min="19" max="22" width="7.625" style="8" customWidth="1"/>
    <col min="23" max="23" width="8" style="8" customWidth="1"/>
    <col min="24" max="24" width="9" style="8"/>
    <col min="25" max="25" width="9.25" style="8" customWidth="1"/>
    <col min="26" max="26" width="8.625" style="8" customWidth="1"/>
    <col min="27" max="27" width="7.625" style="8" customWidth="1"/>
    <col min="28" max="28" width="8.25" style="8" customWidth="1"/>
    <col min="29" max="29" width="8.75" style="8" customWidth="1"/>
    <col min="30" max="30" width="8.125" style="8" customWidth="1"/>
    <col min="31" max="31" width="8" style="8" customWidth="1"/>
    <col min="32" max="32" width="9" style="8"/>
    <col min="33" max="33" width="9.25" style="8" customWidth="1"/>
    <col min="34" max="34" width="8.625" style="8" customWidth="1"/>
    <col min="35" max="35" width="7.625" style="8" customWidth="1"/>
    <col min="36" max="36" width="8.25" style="8" customWidth="1"/>
    <col min="37" max="37" width="8.75" style="8" customWidth="1"/>
    <col min="38" max="38" width="8.125" style="8" customWidth="1"/>
    <col min="39" max="42" width="7.625" style="8" customWidth="1"/>
    <col min="43" max="43" width="7" style="8" customWidth="1"/>
    <col min="44" max="16384" width="9" style="4"/>
  </cols>
  <sheetData>
    <row r="1" spans="1:43" s="40" customFormat="1" ht="32.25" customHeight="1">
      <c r="A1" s="88" t="s">
        <v>127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7"/>
      <c r="AF1" s="41"/>
      <c r="AG1" s="41"/>
      <c r="AH1" s="41"/>
      <c r="AI1" s="41"/>
      <c r="AJ1" s="41"/>
      <c r="AK1" s="41"/>
      <c r="AL1" s="41"/>
      <c r="AM1" s="41"/>
      <c r="AN1" s="41"/>
      <c r="AO1" s="41"/>
      <c r="AP1" s="41"/>
      <c r="AQ1" s="87" t="s">
        <v>111</v>
      </c>
    </row>
    <row r="2" spans="1:43" ht="42" customHeight="1">
      <c r="A2" s="423" t="s">
        <v>68</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row>
    <row r="3" spans="1:43" s="9" customFormat="1" ht="35.450000000000003" customHeight="1">
      <c r="A3" s="424" t="s">
        <v>34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row>
    <row r="4" spans="1:43" s="11" customFormat="1" ht="43.5" customHeight="1">
      <c r="A4" s="420" t="s">
        <v>6</v>
      </c>
      <c r="B4" s="420" t="s">
        <v>69</v>
      </c>
      <c r="C4" s="420" t="s">
        <v>70</v>
      </c>
      <c r="D4" s="420" t="s">
        <v>71</v>
      </c>
      <c r="E4" s="420" t="s">
        <v>72</v>
      </c>
      <c r="F4" s="422" t="s">
        <v>73</v>
      </c>
      <c r="G4" s="422"/>
      <c r="H4" s="422"/>
      <c r="I4" s="422"/>
      <c r="J4" s="422"/>
      <c r="K4" s="414" t="s">
        <v>74</v>
      </c>
      <c r="L4" s="414"/>
      <c r="M4" s="414"/>
      <c r="N4" s="414"/>
      <c r="O4" s="414" t="s">
        <v>75</v>
      </c>
      <c r="P4" s="414"/>
      <c r="Q4" s="414"/>
      <c r="R4" s="414"/>
      <c r="S4" s="428" t="s">
        <v>66</v>
      </c>
      <c r="T4" s="429"/>
      <c r="U4" s="429"/>
      <c r="V4" s="430"/>
      <c r="W4" s="425" t="s">
        <v>130</v>
      </c>
      <c r="X4" s="426"/>
      <c r="Y4" s="426"/>
      <c r="Z4" s="427"/>
      <c r="AA4" s="425" t="s">
        <v>131</v>
      </c>
      <c r="AB4" s="426"/>
      <c r="AC4" s="426"/>
      <c r="AD4" s="427"/>
      <c r="AE4" s="425" t="s">
        <v>132</v>
      </c>
      <c r="AF4" s="426"/>
      <c r="AG4" s="426"/>
      <c r="AH4" s="427"/>
      <c r="AI4" s="425" t="s">
        <v>133</v>
      </c>
      <c r="AJ4" s="426"/>
      <c r="AK4" s="426"/>
      <c r="AL4" s="427"/>
      <c r="AM4" s="428" t="s">
        <v>134</v>
      </c>
      <c r="AN4" s="429"/>
      <c r="AO4" s="429"/>
      <c r="AP4" s="430"/>
      <c r="AQ4" s="416" t="s">
        <v>38</v>
      </c>
    </row>
    <row r="5" spans="1:43" s="11" customFormat="1" ht="43.5" customHeight="1">
      <c r="A5" s="421"/>
      <c r="B5" s="421"/>
      <c r="C5" s="421"/>
      <c r="D5" s="421"/>
      <c r="E5" s="421"/>
      <c r="F5" s="422" t="s">
        <v>76</v>
      </c>
      <c r="G5" s="422" t="s">
        <v>77</v>
      </c>
      <c r="H5" s="422"/>
      <c r="I5" s="422"/>
      <c r="J5" s="422"/>
      <c r="K5" s="414" t="s">
        <v>31</v>
      </c>
      <c r="L5" s="414" t="s">
        <v>78</v>
      </c>
      <c r="M5" s="414"/>
      <c r="N5" s="414"/>
      <c r="O5" s="414" t="s">
        <v>31</v>
      </c>
      <c r="P5" s="414" t="s">
        <v>78</v>
      </c>
      <c r="Q5" s="414"/>
      <c r="R5" s="414"/>
      <c r="S5" s="414" t="s">
        <v>31</v>
      </c>
      <c r="T5" s="414" t="s">
        <v>79</v>
      </c>
      <c r="U5" s="414"/>
      <c r="V5" s="414"/>
      <c r="W5" s="414" t="s">
        <v>31</v>
      </c>
      <c r="X5" s="414" t="s">
        <v>78</v>
      </c>
      <c r="Y5" s="414"/>
      <c r="Z5" s="414"/>
      <c r="AA5" s="414" t="s">
        <v>31</v>
      </c>
      <c r="AB5" s="414" t="s">
        <v>78</v>
      </c>
      <c r="AC5" s="414"/>
      <c r="AD5" s="414"/>
      <c r="AE5" s="414" t="s">
        <v>31</v>
      </c>
      <c r="AF5" s="414" t="s">
        <v>78</v>
      </c>
      <c r="AG5" s="414"/>
      <c r="AH5" s="414"/>
      <c r="AI5" s="414" t="s">
        <v>31</v>
      </c>
      <c r="AJ5" s="414" t="s">
        <v>78</v>
      </c>
      <c r="AK5" s="414"/>
      <c r="AL5" s="414"/>
      <c r="AM5" s="414" t="s">
        <v>31</v>
      </c>
      <c r="AN5" s="414" t="s">
        <v>79</v>
      </c>
      <c r="AO5" s="414"/>
      <c r="AP5" s="414"/>
      <c r="AQ5" s="417"/>
    </row>
    <row r="6" spans="1:43" s="11" customFormat="1" ht="43.5" customHeight="1">
      <c r="A6" s="417"/>
      <c r="B6" s="417"/>
      <c r="C6" s="417"/>
      <c r="D6" s="417"/>
      <c r="E6" s="417"/>
      <c r="F6" s="414"/>
      <c r="G6" s="414" t="s">
        <v>31</v>
      </c>
      <c r="H6" s="414" t="s">
        <v>80</v>
      </c>
      <c r="I6" s="415"/>
      <c r="J6" s="415"/>
      <c r="K6" s="414"/>
      <c r="L6" s="414" t="s">
        <v>31</v>
      </c>
      <c r="M6" s="414" t="s">
        <v>81</v>
      </c>
      <c r="N6" s="414" t="s">
        <v>82</v>
      </c>
      <c r="O6" s="414"/>
      <c r="P6" s="414" t="s">
        <v>31</v>
      </c>
      <c r="Q6" s="414" t="s">
        <v>81</v>
      </c>
      <c r="R6" s="414" t="s">
        <v>82</v>
      </c>
      <c r="S6" s="414"/>
      <c r="T6" s="414" t="s">
        <v>31</v>
      </c>
      <c r="U6" s="414" t="s">
        <v>81</v>
      </c>
      <c r="V6" s="414" t="s">
        <v>82</v>
      </c>
      <c r="W6" s="414"/>
      <c r="X6" s="414" t="s">
        <v>31</v>
      </c>
      <c r="Y6" s="414" t="s">
        <v>81</v>
      </c>
      <c r="Z6" s="414" t="s">
        <v>82</v>
      </c>
      <c r="AA6" s="414"/>
      <c r="AB6" s="414" t="s">
        <v>31</v>
      </c>
      <c r="AC6" s="414" t="s">
        <v>81</v>
      </c>
      <c r="AD6" s="414" t="s">
        <v>82</v>
      </c>
      <c r="AE6" s="414"/>
      <c r="AF6" s="414" t="s">
        <v>31</v>
      </c>
      <c r="AG6" s="414" t="s">
        <v>81</v>
      </c>
      <c r="AH6" s="414" t="s">
        <v>82</v>
      </c>
      <c r="AI6" s="414"/>
      <c r="AJ6" s="414" t="s">
        <v>31</v>
      </c>
      <c r="AK6" s="414" t="s">
        <v>81</v>
      </c>
      <c r="AL6" s="414" t="s">
        <v>82</v>
      </c>
      <c r="AM6" s="414"/>
      <c r="AN6" s="414" t="s">
        <v>31</v>
      </c>
      <c r="AO6" s="414" t="s">
        <v>81</v>
      </c>
      <c r="AP6" s="414" t="s">
        <v>82</v>
      </c>
      <c r="AQ6" s="417"/>
    </row>
    <row r="7" spans="1:43" s="11" customFormat="1" ht="60" customHeight="1">
      <c r="A7" s="418"/>
      <c r="B7" s="418"/>
      <c r="C7" s="418"/>
      <c r="D7" s="418"/>
      <c r="E7" s="418"/>
      <c r="F7" s="414"/>
      <c r="G7" s="415"/>
      <c r="H7" s="10" t="s">
        <v>31</v>
      </c>
      <c r="I7" s="10" t="s">
        <v>81</v>
      </c>
      <c r="J7" s="12" t="s">
        <v>82</v>
      </c>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8"/>
    </row>
    <row r="8" spans="1:43" s="14" customFormat="1" ht="30.75" customHeight="1">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11</v>
      </c>
      <c r="T8" s="10">
        <v>12</v>
      </c>
      <c r="U8" s="13">
        <v>13</v>
      </c>
      <c r="V8" s="13">
        <v>14</v>
      </c>
      <c r="W8" s="13">
        <v>15</v>
      </c>
      <c r="X8" s="13">
        <v>16</v>
      </c>
      <c r="Y8" s="13">
        <v>17</v>
      </c>
      <c r="Z8" s="13">
        <v>18</v>
      </c>
      <c r="AA8" s="13">
        <v>19</v>
      </c>
      <c r="AB8" s="13">
        <v>20</v>
      </c>
      <c r="AC8" s="13">
        <v>21</v>
      </c>
      <c r="AD8" s="13">
        <v>22</v>
      </c>
      <c r="AE8" s="13">
        <v>23</v>
      </c>
      <c r="AF8" s="13">
        <v>24</v>
      </c>
      <c r="AG8" s="13">
        <v>25</v>
      </c>
      <c r="AH8" s="13">
        <v>26</v>
      </c>
      <c r="AI8" s="13">
        <v>27</v>
      </c>
      <c r="AJ8" s="13">
        <v>28</v>
      </c>
      <c r="AK8" s="13">
        <v>29</v>
      </c>
      <c r="AL8" s="13">
        <v>30</v>
      </c>
      <c r="AM8" s="13">
        <v>31</v>
      </c>
      <c r="AN8" s="10">
        <v>32</v>
      </c>
      <c r="AO8" s="13">
        <v>33</v>
      </c>
      <c r="AP8" s="13">
        <v>34</v>
      </c>
      <c r="AQ8" s="13">
        <v>35</v>
      </c>
    </row>
    <row r="9" spans="1:43" ht="51.75" customHeight="1">
      <c r="A9" s="15"/>
      <c r="B9" s="16" t="s">
        <v>26</v>
      </c>
      <c r="C9" s="17"/>
      <c r="D9" s="17"/>
      <c r="E9" s="17"/>
      <c r="F9" s="17"/>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row>
    <row r="10" spans="1:43" s="22" customFormat="1" ht="48" customHeight="1">
      <c r="A10" s="19" t="s">
        <v>25</v>
      </c>
      <c r="B10" s="42" t="s">
        <v>83</v>
      </c>
      <c r="C10" s="20"/>
      <c r="D10" s="20"/>
      <c r="E10" s="20"/>
      <c r="F10" s="20"/>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row>
    <row r="11" spans="1:43" ht="30" customHeight="1">
      <c r="A11" s="27">
        <v>1</v>
      </c>
      <c r="B11" s="43" t="s">
        <v>84</v>
      </c>
      <c r="C11" s="28"/>
      <c r="D11" s="28"/>
      <c r="E11" s="28"/>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1:43" ht="30" customHeight="1">
      <c r="A12" s="27">
        <v>2</v>
      </c>
      <c r="B12" s="43" t="s">
        <v>84</v>
      </c>
      <c r="C12" s="28"/>
      <c r="D12" s="28"/>
      <c r="E12" s="28"/>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ht="30" customHeight="1">
      <c r="A13" s="27"/>
      <c r="B13" s="44" t="s">
        <v>85</v>
      </c>
      <c r="C13" s="28"/>
      <c r="D13" s="28"/>
      <c r="E13" s="28"/>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43" s="22" customFormat="1" ht="42" customHeight="1">
      <c r="A14" s="19" t="s">
        <v>27</v>
      </c>
      <c r="B14" s="42" t="s">
        <v>83</v>
      </c>
      <c r="C14" s="20"/>
      <c r="D14" s="20"/>
      <c r="E14" s="20"/>
      <c r="F14" s="20"/>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row>
    <row r="15" spans="1:43" s="22" customFormat="1" ht="30" customHeight="1">
      <c r="A15" s="27">
        <v>1</v>
      </c>
      <c r="B15" s="43" t="s">
        <v>84</v>
      </c>
      <c r="C15" s="20"/>
      <c r="D15" s="20"/>
      <c r="E15" s="20"/>
      <c r="F15" s="20"/>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row>
    <row r="16" spans="1:43" s="22" customFormat="1" ht="31.5" customHeight="1">
      <c r="A16" s="27">
        <v>2</v>
      </c>
      <c r="B16" s="43" t="s">
        <v>86</v>
      </c>
      <c r="C16" s="20"/>
      <c r="D16" s="20"/>
      <c r="E16" s="20"/>
      <c r="F16" s="20"/>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row>
    <row r="17" spans="1:43" s="22" customFormat="1" ht="27" hidden="1" customHeight="1">
      <c r="A17" s="27"/>
      <c r="B17" s="44" t="s">
        <v>85</v>
      </c>
      <c r="C17" s="20"/>
      <c r="D17" s="20"/>
      <c r="E17" s="20"/>
      <c r="F17" s="20"/>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row>
    <row r="18" spans="1:43" s="26" customFormat="1" ht="19.5" hidden="1">
      <c r="A18" s="23" t="s">
        <v>27</v>
      </c>
      <c r="B18" s="45" t="s">
        <v>87</v>
      </c>
      <c r="C18" s="24"/>
      <c r="D18" s="24"/>
      <c r="E18" s="24"/>
      <c r="F18" s="24"/>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43" s="26" customFormat="1" ht="42" hidden="1" customHeight="1">
      <c r="A19" s="23"/>
      <c r="B19" s="45" t="s">
        <v>83</v>
      </c>
      <c r="C19" s="24"/>
      <c r="D19" s="24"/>
      <c r="E19" s="24"/>
      <c r="F19" s="24"/>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row>
    <row r="20" spans="1:43" s="26" customFormat="1" ht="42" hidden="1" customHeight="1">
      <c r="A20" s="23"/>
      <c r="B20" s="45" t="s">
        <v>88</v>
      </c>
      <c r="C20" s="24"/>
      <c r="D20" s="24"/>
      <c r="E20" s="24"/>
      <c r="F20" s="24"/>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row>
    <row r="21" spans="1:43" s="22" customFormat="1" ht="39.75" hidden="1" customHeight="1">
      <c r="A21" s="27">
        <v>1</v>
      </c>
      <c r="B21" s="43" t="s">
        <v>84</v>
      </c>
      <c r="C21" s="20"/>
      <c r="D21" s="20"/>
      <c r="E21" s="20"/>
      <c r="F21" s="2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row>
    <row r="22" spans="1:43" s="22" customFormat="1" ht="36.75" hidden="1" customHeight="1">
      <c r="A22" s="27">
        <v>2</v>
      </c>
      <c r="B22" s="43" t="s">
        <v>86</v>
      </c>
      <c r="C22" s="20"/>
      <c r="D22" s="20"/>
      <c r="E22" s="20"/>
      <c r="F22" s="20"/>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row>
    <row r="23" spans="1:43" s="26" customFormat="1" ht="24.75" hidden="1" customHeight="1">
      <c r="A23" s="23"/>
      <c r="B23" s="45" t="s">
        <v>89</v>
      </c>
      <c r="C23" s="24"/>
      <c r="D23" s="24"/>
      <c r="E23" s="24"/>
      <c r="F23" s="2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row>
    <row r="24" spans="1:43" ht="25.15" hidden="1" customHeight="1">
      <c r="A24" s="27">
        <v>1</v>
      </c>
      <c r="B24" s="43" t="s">
        <v>84</v>
      </c>
      <c r="C24" s="28"/>
      <c r="D24" s="28"/>
      <c r="E24" s="28"/>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row>
    <row r="25" spans="1:43" ht="25.15" hidden="1" customHeight="1">
      <c r="A25" s="27">
        <v>2</v>
      </c>
      <c r="B25" s="43" t="s">
        <v>90</v>
      </c>
      <c r="C25" s="28"/>
      <c r="D25" s="28"/>
      <c r="E25" s="28"/>
      <c r="F25" s="28"/>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1:43" ht="30" customHeight="1">
      <c r="A26" s="27"/>
      <c r="B26" s="44" t="s">
        <v>85</v>
      </c>
      <c r="C26" s="28"/>
      <c r="D26" s="28"/>
      <c r="E26" s="28"/>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row>
    <row r="27" spans="1:43" ht="0.75" customHeight="1">
      <c r="A27" s="30"/>
      <c r="B27" s="31"/>
      <c r="C27" s="32"/>
      <c r="D27" s="32"/>
      <c r="E27" s="32"/>
      <c r="F27" s="32"/>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row>
    <row r="28" spans="1:43" ht="0.75" customHeight="1">
      <c r="A28" s="34"/>
      <c r="B28" s="35"/>
      <c r="C28" s="36"/>
      <c r="D28" s="36"/>
      <c r="E28" s="36"/>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row>
    <row r="29" spans="1:43" ht="0.75" customHeight="1">
      <c r="A29" s="34"/>
      <c r="B29" s="35"/>
      <c r="C29" s="36"/>
      <c r="D29" s="36"/>
      <c r="E29" s="36"/>
      <c r="F29" s="36"/>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row>
    <row r="30" spans="1:43" ht="0.75" customHeight="1">
      <c r="A30" s="34"/>
      <c r="B30" s="35"/>
      <c r="C30" s="36"/>
      <c r="D30" s="36"/>
      <c r="E30" s="36"/>
      <c r="F30" s="36"/>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row>
    <row r="31" spans="1:43" ht="0.75" customHeight="1">
      <c r="A31" s="34"/>
      <c r="B31" s="35"/>
      <c r="C31" s="36"/>
      <c r="D31" s="36"/>
      <c r="E31" s="36"/>
      <c r="F31" s="3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ht="0.75" customHeight="1">
      <c r="A32" s="34"/>
      <c r="B32" s="35"/>
      <c r="C32" s="36"/>
      <c r="D32" s="36"/>
      <c r="E32" s="36"/>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row>
    <row r="33" spans="1:43" ht="0.75" customHeight="1">
      <c r="A33" s="34"/>
      <c r="B33" s="35"/>
      <c r="C33" s="36"/>
      <c r="D33" s="36"/>
      <c r="E33" s="36"/>
      <c r="F33" s="36"/>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row>
    <row r="34" spans="1:43" ht="0.75" customHeight="1">
      <c r="A34" s="34"/>
      <c r="B34" s="35"/>
      <c r="C34" s="36"/>
      <c r="D34" s="36"/>
      <c r="E34" s="36"/>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row>
    <row r="35" spans="1:43" ht="0.75" customHeight="1">
      <c r="A35" s="34"/>
      <c r="B35" s="35"/>
      <c r="C35" s="36"/>
      <c r="D35" s="36"/>
      <c r="E35" s="36"/>
      <c r="F35" s="3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row>
    <row r="36" spans="1:43" ht="0.75" customHeight="1">
      <c r="A36" s="34"/>
      <c r="B36" s="35"/>
      <c r="C36" s="36"/>
      <c r="D36" s="36"/>
      <c r="E36" s="36"/>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row>
    <row r="37" spans="1:43" ht="0.75" customHeight="1">
      <c r="A37" s="34"/>
      <c r="B37" s="35"/>
      <c r="C37" s="36"/>
      <c r="D37" s="36"/>
      <c r="E37" s="36"/>
      <c r="F37" s="36"/>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row>
    <row r="38" spans="1:43" ht="0.75" customHeight="1">
      <c r="A38" s="34"/>
      <c r="B38" s="35"/>
      <c r="C38" s="36"/>
      <c r="D38" s="36"/>
      <c r="E38" s="36"/>
      <c r="F38" s="36"/>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row>
    <row r="39" spans="1:43" ht="0.75" customHeight="1">
      <c r="A39" s="34"/>
      <c r="B39" s="35"/>
      <c r="C39" s="36"/>
      <c r="D39" s="36"/>
      <c r="E39" s="36"/>
      <c r="F39" s="36"/>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row>
    <row r="40" spans="1:43" s="39" customFormat="1" ht="30.75" customHeight="1">
      <c r="A40" s="46"/>
      <c r="B40" s="419" t="s">
        <v>67</v>
      </c>
      <c r="C40" s="419"/>
      <c r="D40" s="419"/>
      <c r="E40" s="419"/>
      <c r="F40" s="419"/>
      <c r="G40" s="419"/>
      <c r="H40" s="419"/>
      <c r="I40" s="419"/>
      <c r="J40" s="419"/>
      <c r="K40" s="419"/>
      <c r="L40" s="419"/>
      <c r="M40" s="419"/>
      <c r="N40" s="419"/>
      <c r="O40" s="419"/>
      <c r="P40" s="419"/>
      <c r="Q40" s="419"/>
      <c r="R40" s="419"/>
      <c r="S40" s="419"/>
      <c r="T40" s="419"/>
      <c r="U40" s="419"/>
      <c r="V40" s="419"/>
      <c r="W40" s="38"/>
      <c r="X40" s="38"/>
      <c r="Y40" s="38"/>
      <c r="Z40" s="38"/>
      <c r="AA40" s="38"/>
      <c r="AB40" s="38"/>
      <c r="AC40" s="38"/>
      <c r="AD40" s="38"/>
      <c r="AE40" s="38"/>
      <c r="AF40" s="38"/>
      <c r="AG40" s="38"/>
      <c r="AH40" s="38"/>
      <c r="AI40" s="38"/>
      <c r="AJ40" s="38"/>
      <c r="AK40" s="38"/>
      <c r="AL40" s="38"/>
      <c r="AM40" s="38"/>
      <c r="AN40" s="38"/>
      <c r="AO40" s="38"/>
      <c r="AP40" s="38"/>
    </row>
    <row r="41" spans="1:43" s="39" customFormat="1" ht="30.75" customHeight="1">
      <c r="A41" s="46"/>
      <c r="B41" s="412" t="s">
        <v>91</v>
      </c>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row>
    <row r="42" spans="1:43" s="39" customFormat="1" ht="30.75" customHeight="1">
      <c r="A42" s="46"/>
      <c r="B42" s="412" t="s">
        <v>92</v>
      </c>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row>
    <row r="43" spans="1:43" s="39" customFormat="1" ht="30.75" customHeight="1">
      <c r="A43" s="46"/>
      <c r="B43" s="412" t="s">
        <v>102</v>
      </c>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row>
    <row r="44" spans="1:43" s="39" customFormat="1" ht="30.75" customHeight="1">
      <c r="A44" s="46"/>
      <c r="B44" s="412" t="s">
        <v>103</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row>
    <row r="45" spans="1:43" s="39" customFormat="1" ht="30.75" customHeight="1">
      <c r="A45" s="46"/>
      <c r="B45" s="412" t="s">
        <v>104</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row>
    <row r="46" spans="1:43" s="39" customFormat="1" ht="30.75" customHeight="1">
      <c r="A46" s="46"/>
      <c r="B46" s="412" t="s">
        <v>105</v>
      </c>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row>
    <row r="47" spans="1:43" s="39" customFormat="1" ht="30.75" customHeight="1">
      <c r="A47" s="46"/>
      <c r="B47" s="412" t="s">
        <v>106</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row>
    <row r="48" spans="1:43" s="39" customFormat="1" ht="30.75" customHeight="1">
      <c r="A48" s="46"/>
      <c r="B48" s="412" t="s">
        <v>107</v>
      </c>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row>
    <row r="49" spans="1:43" s="39" customFormat="1" ht="30.75" customHeight="1">
      <c r="A49" s="46"/>
      <c r="B49" s="412" t="s">
        <v>108</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row>
    <row r="50" spans="1:43" s="39" customFormat="1" ht="30.75" customHeight="1">
      <c r="A50" s="46"/>
      <c r="B50" s="412" t="s">
        <v>109</v>
      </c>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row>
    <row r="51" spans="1:43" s="39" customFormat="1" ht="30.75" customHeight="1">
      <c r="A51" s="46"/>
      <c r="B51" s="412" t="s">
        <v>156</v>
      </c>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row>
    <row r="52" spans="1:43" s="39" customFormat="1" ht="30.75" customHeight="1">
      <c r="A52" s="46"/>
      <c r="B52" s="412" t="s">
        <v>157</v>
      </c>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row>
    <row r="53" spans="1:43" s="39" customFormat="1" ht="30.75" customHeight="1">
      <c r="A53" s="46"/>
      <c r="B53" s="412" t="s">
        <v>158</v>
      </c>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row>
    <row r="54" spans="1:43" s="39" customFormat="1" ht="30.75" customHeight="1">
      <c r="A54" s="46"/>
      <c r="B54" s="412" t="s">
        <v>159</v>
      </c>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row>
    <row r="55" spans="1:43" s="39" customFormat="1" ht="30.75" customHeight="1">
      <c r="A55" s="46"/>
      <c r="B55" s="412" t="s">
        <v>160</v>
      </c>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row>
    <row r="56" spans="1:43" s="39" customFormat="1" ht="30.75" customHeight="1">
      <c r="A56" s="46"/>
      <c r="B56" s="412" t="s">
        <v>161</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row>
    <row r="57" spans="1:43" s="39" customFormat="1" ht="30.75" customHeight="1">
      <c r="A57" s="46"/>
      <c r="B57" s="412" t="s">
        <v>162</v>
      </c>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row>
    <row r="58" spans="1:43" s="39" customFormat="1" ht="30.75" customHeight="1">
      <c r="A58" s="46"/>
      <c r="B58" s="412" t="s">
        <v>163</v>
      </c>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row>
    <row r="59" spans="1:43" s="39" customFormat="1" ht="30.75" customHeight="1">
      <c r="A59" s="46"/>
      <c r="B59" s="412" t="s">
        <v>164</v>
      </c>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row>
    <row r="60" spans="1:43" s="39" customFormat="1" ht="30.75" customHeight="1">
      <c r="A60" s="46"/>
      <c r="B60" s="412" t="s">
        <v>165</v>
      </c>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row>
    <row r="61" spans="1:43" s="39" customFormat="1" ht="30.75" customHeight="1">
      <c r="A61" s="46"/>
      <c r="B61" s="412" t="s">
        <v>166</v>
      </c>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row>
    <row r="62" spans="1:43" s="39" customFormat="1" ht="30.75" customHeight="1">
      <c r="A62" s="46"/>
      <c r="B62" s="412" t="s">
        <v>167</v>
      </c>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row>
    <row r="63" spans="1:43" s="39" customFormat="1" ht="30.75" customHeight="1">
      <c r="A63" s="46"/>
      <c r="B63" s="412" t="s">
        <v>168</v>
      </c>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row>
    <row r="64" spans="1:43" s="39" customFormat="1" ht="30.75" customHeight="1">
      <c r="A64" s="46"/>
      <c r="B64" s="412" t="s">
        <v>169</v>
      </c>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row>
    <row r="65" spans="1:43" s="39" customFormat="1" ht="30.75" customHeight="1">
      <c r="A65" s="46"/>
      <c r="B65" s="412" t="s">
        <v>170</v>
      </c>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row>
    <row r="66" spans="1:43" s="39" customFormat="1" ht="30.75" customHeight="1">
      <c r="A66" s="46"/>
      <c r="B66" s="412" t="s">
        <v>171</v>
      </c>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row>
    <row r="67" spans="1:43" s="39" customFormat="1" ht="30.75" customHeight="1">
      <c r="A67" s="46"/>
      <c r="B67" s="412" t="s">
        <v>172</v>
      </c>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row>
    <row r="68" spans="1:43" s="39" customFormat="1" ht="30.75" customHeight="1">
      <c r="A68" s="46"/>
      <c r="B68" s="412" t="s">
        <v>173</v>
      </c>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row>
    <row r="69" spans="1:43" s="39" customFormat="1" ht="30.75" customHeight="1">
      <c r="A69" s="46"/>
      <c r="B69" s="412" t="s">
        <v>188</v>
      </c>
      <c r="C69" s="412"/>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row>
    <row r="70" spans="1:43" s="39" customFormat="1" ht="30.75" customHeight="1">
      <c r="A70" s="46"/>
      <c r="B70" s="412" t="s">
        <v>189</v>
      </c>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row>
    <row r="71" spans="1:43" s="39" customFormat="1" ht="30.75" customHeight="1">
      <c r="A71" s="46"/>
      <c r="B71" s="412" t="s">
        <v>152</v>
      </c>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row>
    <row r="72" spans="1:43" s="39" customFormat="1" ht="30.75" customHeight="1">
      <c r="A72" s="46"/>
      <c r="B72" s="412" t="s">
        <v>153</v>
      </c>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row>
    <row r="73" spans="1:43" s="39" customFormat="1" ht="30.75" customHeight="1">
      <c r="A73" s="46"/>
      <c r="B73" s="412" t="s">
        <v>154</v>
      </c>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row>
    <row r="74" spans="1:43" s="39" customFormat="1" ht="30.75" customHeight="1">
      <c r="A74" s="46"/>
      <c r="B74" s="412" t="s">
        <v>155</v>
      </c>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row>
    <row r="75" spans="1:43" s="39" customFormat="1" ht="30.75" customHeight="1">
      <c r="A75" s="46"/>
      <c r="B75" s="412" t="s">
        <v>110</v>
      </c>
      <c r="C75" s="412"/>
      <c r="D75" s="412"/>
      <c r="E75" s="412"/>
      <c r="F75" s="412"/>
      <c r="G75" s="412"/>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row>
    <row r="76" spans="1:43" ht="20.100000000000001" customHeight="1">
      <c r="B76" s="413"/>
      <c r="C76" s="413"/>
      <c r="D76" s="413"/>
      <c r="E76" s="413"/>
      <c r="F76" s="413"/>
      <c r="G76" s="413"/>
      <c r="H76" s="413"/>
      <c r="I76" s="413"/>
      <c r="J76" s="413"/>
      <c r="K76" s="413"/>
      <c r="L76" s="413"/>
      <c r="M76" s="413"/>
      <c r="N76" s="413"/>
      <c r="O76" s="413"/>
      <c r="P76" s="413"/>
      <c r="Q76" s="413"/>
      <c r="R76" s="413"/>
      <c r="S76" s="413"/>
      <c r="T76" s="413"/>
      <c r="U76" s="413"/>
      <c r="V76" s="413"/>
      <c r="W76" s="47"/>
      <c r="X76" s="47"/>
      <c r="Y76" s="47"/>
      <c r="Z76" s="47"/>
      <c r="AA76" s="47"/>
      <c r="AB76" s="47"/>
      <c r="AC76" s="47"/>
      <c r="AD76" s="47"/>
      <c r="AE76" s="47"/>
      <c r="AF76" s="47"/>
      <c r="AG76" s="47"/>
      <c r="AH76" s="47"/>
      <c r="AI76" s="47"/>
      <c r="AJ76" s="47"/>
      <c r="AK76" s="47"/>
      <c r="AL76" s="47"/>
      <c r="AM76" s="47"/>
      <c r="AN76" s="47"/>
      <c r="AO76" s="47"/>
      <c r="AP76" s="47"/>
    </row>
    <row r="77" spans="1:43" ht="20.100000000000001" customHeight="1"/>
    <row r="78" spans="1:43" ht="20.100000000000001" customHeight="1"/>
    <row r="79" spans="1:43" ht="20.100000000000001" customHeight="1">
      <c r="AQ79" s="4"/>
    </row>
    <row r="80" spans="1:43" ht="20.100000000000001" customHeight="1">
      <c r="AQ80" s="4"/>
    </row>
    <row r="81" spans="43:43" ht="20.100000000000001" customHeight="1">
      <c r="AQ81" s="4"/>
    </row>
    <row r="82" spans="43:43" ht="20.100000000000001" customHeight="1">
      <c r="AQ82" s="4"/>
    </row>
    <row r="83" spans="43:43" ht="20.100000000000001" customHeight="1">
      <c r="AQ83" s="4"/>
    </row>
    <row r="84" spans="43:43" ht="20.100000000000001" customHeight="1">
      <c r="AQ84" s="4"/>
    </row>
    <row r="85" spans="43:43" ht="20.100000000000001" customHeight="1">
      <c r="AQ85" s="4"/>
    </row>
    <row r="86" spans="43:43" ht="20.100000000000001" customHeight="1">
      <c r="AQ86" s="4"/>
    </row>
    <row r="87" spans="43:43" ht="20.100000000000001" customHeight="1">
      <c r="AQ87" s="4"/>
    </row>
    <row r="88" spans="43:43" ht="20.100000000000001" customHeight="1">
      <c r="AQ88" s="4"/>
    </row>
    <row r="89" spans="43:43" ht="20.100000000000001" customHeight="1">
      <c r="AQ89" s="4"/>
    </row>
    <row r="90" spans="43:43" ht="20.100000000000001" customHeight="1">
      <c r="AQ90" s="4"/>
    </row>
    <row r="91" spans="43:43">
      <c r="AQ91" s="4"/>
    </row>
    <row r="92" spans="43:43">
      <c r="AQ92" s="4"/>
    </row>
    <row r="93" spans="43:43">
      <c r="AQ93" s="4"/>
    </row>
    <row r="94" spans="43:43">
      <c r="AQ94" s="4"/>
    </row>
    <row r="95" spans="43:43">
      <c r="AQ95" s="4"/>
    </row>
    <row r="96" spans="43:43">
      <c r="AQ96" s="4"/>
    </row>
    <row r="97" spans="43:43">
      <c r="AQ97" s="4"/>
    </row>
    <row r="98" spans="43:43">
      <c r="AQ98" s="4"/>
    </row>
    <row r="99" spans="43:43">
      <c r="AQ99" s="4"/>
    </row>
    <row r="100" spans="43:43">
      <c r="AQ100" s="4"/>
    </row>
    <row r="101" spans="43:43">
      <c r="AQ101" s="4"/>
    </row>
    <row r="102" spans="43:43">
      <c r="AQ102" s="4"/>
    </row>
    <row r="103" spans="43:43">
      <c r="AQ103" s="4"/>
    </row>
    <row r="104" spans="43:43">
      <c r="AQ104" s="4"/>
    </row>
    <row r="105" spans="43:43">
      <c r="AQ105" s="4"/>
    </row>
    <row r="106" spans="43:43">
      <c r="AQ106" s="4"/>
    </row>
    <row r="107" spans="43:43">
      <c r="AQ107" s="4"/>
    </row>
    <row r="108" spans="43:43">
      <c r="AQ108" s="4"/>
    </row>
    <row r="109" spans="43:43">
      <c r="AQ109" s="4"/>
    </row>
    <row r="110" spans="43:43">
      <c r="AQ110" s="4"/>
    </row>
    <row r="111" spans="43:43">
      <c r="AQ111" s="4"/>
    </row>
    <row r="112" spans="43:43">
      <c r="AQ112" s="4"/>
    </row>
    <row r="113" spans="43:43">
      <c r="AQ113" s="4"/>
    </row>
    <row r="114" spans="43:43">
      <c r="AQ114" s="4"/>
    </row>
    <row r="115" spans="43:43">
      <c r="AQ115" s="4"/>
    </row>
    <row r="116" spans="43:43">
      <c r="AQ116" s="4"/>
    </row>
    <row r="117" spans="43:43">
      <c r="AQ117" s="4"/>
    </row>
    <row r="118" spans="43:43">
      <c r="AQ118" s="4"/>
    </row>
    <row r="119" spans="43:43">
      <c r="AQ119" s="4"/>
    </row>
    <row r="120" spans="43:43">
      <c r="AQ120" s="4"/>
    </row>
    <row r="121" spans="43:43">
      <c r="AQ121" s="4"/>
    </row>
    <row r="122" spans="43:43">
      <c r="AQ122" s="4"/>
    </row>
    <row r="123" spans="43:43">
      <c r="AQ123" s="4"/>
    </row>
    <row r="124" spans="43:43">
      <c r="AQ124" s="4"/>
    </row>
    <row r="125" spans="43:43">
      <c r="AQ125" s="4"/>
    </row>
    <row r="126" spans="43:43">
      <c r="AQ126" s="4"/>
    </row>
    <row r="127" spans="43:43">
      <c r="AQ127" s="4"/>
    </row>
    <row r="128" spans="43:43">
      <c r="AQ128" s="4"/>
    </row>
    <row r="129" spans="43:43">
      <c r="AQ129" s="4"/>
    </row>
    <row r="130" spans="43:43">
      <c r="AQ130" s="4"/>
    </row>
    <row r="131" spans="43:43">
      <c r="AQ131" s="4"/>
    </row>
    <row r="132" spans="43:43">
      <c r="AQ132" s="4"/>
    </row>
    <row r="133" spans="43:43">
      <c r="AQ133" s="4"/>
    </row>
    <row r="134" spans="43:43">
      <c r="AQ134" s="4"/>
    </row>
    <row r="135" spans="43:43">
      <c r="AQ135" s="4"/>
    </row>
    <row r="136" spans="43:43">
      <c r="AQ136" s="4"/>
    </row>
    <row r="137" spans="43:43">
      <c r="AQ137" s="4"/>
    </row>
    <row r="138" spans="43:43">
      <c r="AQ138" s="4"/>
    </row>
    <row r="139" spans="43:43">
      <c r="AQ139" s="4"/>
    </row>
    <row r="140" spans="43:43">
      <c r="AQ140" s="4"/>
    </row>
    <row r="141" spans="43:43">
      <c r="AQ141" s="4"/>
    </row>
    <row r="142" spans="43:43">
      <c r="AQ142" s="4"/>
    </row>
    <row r="143" spans="43:43">
      <c r="AQ143" s="4"/>
    </row>
    <row r="144" spans="43:43">
      <c r="AQ144" s="4"/>
    </row>
    <row r="145" spans="43:43">
      <c r="AQ145" s="4"/>
    </row>
    <row r="146" spans="43:43">
      <c r="AQ146" s="4"/>
    </row>
    <row r="147" spans="43:43">
      <c r="AQ147" s="4"/>
    </row>
    <row r="148" spans="43:43">
      <c r="AQ148" s="4"/>
    </row>
    <row r="149" spans="43:43">
      <c r="AQ149" s="4"/>
    </row>
    <row r="150" spans="43:43">
      <c r="AQ150" s="4"/>
    </row>
    <row r="151" spans="43:43">
      <c r="AQ151" s="4"/>
    </row>
    <row r="152" spans="43:43">
      <c r="AQ152" s="4"/>
    </row>
    <row r="153" spans="43:43">
      <c r="AQ153" s="4"/>
    </row>
    <row r="154" spans="43:43">
      <c r="AQ154" s="4"/>
    </row>
    <row r="155" spans="43:43">
      <c r="AQ155" s="4"/>
    </row>
    <row r="156" spans="43:43">
      <c r="AQ156" s="4"/>
    </row>
    <row r="157" spans="43:43">
      <c r="AQ157" s="4"/>
    </row>
    <row r="158" spans="43:43">
      <c r="AQ158" s="4"/>
    </row>
    <row r="159" spans="43:43">
      <c r="AQ159" s="4"/>
    </row>
    <row r="160" spans="43:43">
      <c r="AQ160" s="4"/>
    </row>
    <row r="161" spans="43:43">
      <c r="AQ161" s="4"/>
    </row>
    <row r="162" spans="43:43">
      <c r="AQ162" s="4"/>
    </row>
    <row r="163" spans="43:43">
      <c r="AQ163" s="4"/>
    </row>
    <row r="164" spans="43:43">
      <c r="AQ164" s="4"/>
    </row>
    <row r="165" spans="43:43">
      <c r="AQ165" s="4"/>
    </row>
    <row r="166" spans="43:43">
      <c r="AQ166" s="4"/>
    </row>
    <row r="167" spans="43:43">
      <c r="AQ167" s="4"/>
    </row>
    <row r="168" spans="43:43">
      <c r="AQ168" s="4"/>
    </row>
    <row r="169" spans="43:43">
      <c r="AQ169" s="4"/>
    </row>
    <row r="170" spans="43:43">
      <c r="AQ170" s="4"/>
    </row>
    <row r="171" spans="43:43">
      <c r="AQ171" s="4"/>
    </row>
    <row r="172" spans="43:43">
      <c r="AQ172" s="4"/>
    </row>
    <row r="173" spans="43:43">
      <c r="AQ173" s="4"/>
    </row>
    <row r="174" spans="43:43">
      <c r="AQ174" s="4"/>
    </row>
    <row r="175" spans="43:43">
      <c r="AQ175" s="4"/>
    </row>
    <row r="176" spans="43:43">
      <c r="AQ176" s="4"/>
    </row>
    <row r="177" spans="43:43">
      <c r="AQ177" s="4"/>
    </row>
    <row r="178" spans="43:43">
      <c r="AQ178" s="4"/>
    </row>
    <row r="179" spans="43:43">
      <c r="AQ179" s="4"/>
    </row>
    <row r="180" spans="43:43">
      <c r="AQ180" s="4"/>
    </row>
    <row r="181" spans="43:43">
      <c r="AQ181" s="4"/>
    </row>
    <row r="182" spans="43:43">
      <c r="AQ182" s="4"/>
    </row>
    <row r="183" spans="43:43">
      <c r="AQ183" s="4"/>
    </row>
    <row r="184" spans="43:43">
      <c r="AQ184" s="4"/>
    </row>
    <row r="185" spans="43:43">
      <c r="AQ185" s="4"/>
    </row>
    <row r="186" spans="43:43">
      <c r="AQ186" s="4"/>
    </row>
    <row r="187" spans="43:43">
      <c r="AQ187" s="4"/>
    </row>
    <row r="188" spans="43:43">
      <c r="AQ188" s="4"/>
    </row>
    <row r="189" spans="43:43">
      <c r="AQ189" s="4"/>
    </row>
    <row r="190" spans="43:43">
      <c r="AQ190" s="4"/>
    </row>
    <row r="191" spans="43:43">
      <c r="AQ191" s="4"/>
    </row>
    <row r="192" spans="43:43">
      <c r="AQ192" s="4"/>
    </row>
    <row r="193" spans="43:43">
      <c r="AQ193" s="4"/>
    </row>
    <row r="194" spans="43:43">
      <c r="AQ194" s="4"/>
    </row>
    <row r="195" spans="43:43">
      <c r="AQ195" s="4"/>
    </row>
    <row r="196" spans="43:43">
      <c r="AQ196" s="4"/>
    </row>
    <row r="197" spans="43:43">
      <c r="AQ197" s="4"/>
    </row>
    <row r="198" spans="43:43">
      <c r="AQ198" s="4"/>
    </row>
    <row r="199" spans="43:43">
      <c r="AQ199" s="4"/>
    </row>
    <row r="200" spans="43:43">
      <c r="AQ200" s="4"/>
    </row>
    <row r="201" spans="43:43">
      <c r="AQ201" s="4"/>
    </row>
    <row r="202" spans="43:43">
      <c r="AQ202" s="4"/>
    </row>
    <row r="203" spans="43:43">
      <c r="AQ203" s="4"/>
    </row>
    <row r="204" spans="43:43">
      <c r="AQ204" s="4"/>
    </row>
    <row r="205" spans="43:43">
      <c r="AQ205" s="4"/>
    </row>
    <row r="206" spans="43:43">
      <c r="AQ206" s="4"/>
    </row>
    <row r="207" spans="43:43">
      <c r="AQ207" s="4"/>
    </row>
    <row r="208" spans="43:43">
      <c r="AQ208" s="4"/>
    </row>
    <row r="209" spans="43:43">
      <c r="AQ209" s="4"/>
    </row>
    <row r="210" spans="43:43">
      <c r="AQ210" s="4"/>
    </row>
    <row r="211" spans="43:43">
      <c r="AQ211" s="4"/>
    </row>
    <row r="212" spans="43:43">
      <c r="AQ212" s="4"/>
    </row>
    <row r="213" spans="43:43">
      <c r="AQ213" s="4"/>
    </row>
    <row r="214" spans="43:43">
      <c r="AQ214" s="4"/>
    </row>
    <row r="215" spans="43:43">
      <c r="AQ215" s="4"/>
    </row>
    <row r="216" spans="43:43">
      <c r="AQ216" s="4"/>
    </row>
    <row r="217" spans="43:43">
      <c r="AQ217" s="4"/>
    </row>
    <row r="218" spans="43:43">
      <c r="AQ218" s="4"/>
    </row>
    <row r="219" spans="43:43">
      <c r="AQ219" s="4"/>
    </row>
    <row r="220" spans="43:43">
      <c r="AQ220" s="4"/>
    </row>
    <row r="221" spans="43:43">
      <c r="AQ221" s="4"/>
    </row>
    <row r="222" spans="43:43">
      <c r="AQ222" s="4"/>
    </row>
    <row r="223" spans="43:43">
      <c r="AQ223" s="4"/>
    </row>
    <row r="224" spans="43:43">
      <c r="AQ224" s="4"/>
    </row>
    <row r="225" spans="43:43">
      <c r="AQ225" s="4"/>
    </row>
    <row r="226" spans="43:43">
      <c r="AQ226" s="4"/>
    </row>
    <row r="227" spans="43:43">
      <c r="AQ227" s="4"/>
    </row>
    <row r="228" spans="43:43">
      <c r="AQ228" s="4"/>
    </row>
    <row r="229" spans="43:43">
      <c r="AQ229" s="4"/>
    </row>
    <row r="230" spans="43:43">
      <c r="AQ230" s="4"/>
    </row>
    <row r="231" spans="43:43">
      <c r="AQ231" s="4"/>
    </row>
    <row r="232" spans="43:43">
      <c r="AQ232" s="4"/>
    </row>
    <row r="233" spans="43:43">
      <c r="AQ233" s="4"/>
    </row>
    <row r="234" spans="43:43">
      <c r="AQ234" s="4"/>
    </row>
    <row r="235" spans="43:43">
      <c r="AQ235" s="4"/>
    </row>
    <row r="236" spans="43:43">
      <c r="AQ236" s="4"/>
    </row>
    <row r="237" spans="43:43">
      <c r="AQ237" s="4"/>
    </row>
    <row r="238" spans="43:43">
      <c r="AQ238" s="4"/>
    </row>
    <row r="239" spans="43:43">
      <c r="AQ239" s="4"/>
    </row>
    <row r="240" spans="43:43">
      <c r="AQ240" s="4"/>
    </row>
    <row r="241" spans="43:43">
      <c r="AQ241" s="4"/>
    </row>
    <row r="242" spans="43:43">
      <c r="AQ242" s="4"/>
    </row>
    <row r="243" spans="43:43">
      <c r="AQ243" s="4"/>
    </row>
    <row r="244" spans="43:43">
      <c r="AQ244" s="4"/>
    </row>
    <row r="245" spans="43:43">
      <c r="AQ245" s="4"/>
    </row>
    <row r="246" spans="43:43">
      <c r="AQ246" s="4"/>
    </row>
    <row r="247" spans="43:43">
      <c r="AQ247" s="4"/>
    </row>
    <row r="248" spans="43:43">
      <c r="AQ248" s="4"/>
    </row>
    <row r="249" spans="43:43">
      <c r="AQ249" s="4"/>
    </row>
    <row r="250" spans="43:43">
      <c r="AQ250" s="4"/>
    </row>
    <row r="251" spans="43:43">
      <c r="AQ251" s="4"/>
    </row>
    <row r="252" spans="43:43">
      <c r="AQ252" s="4"/>
    </row>
    <row r="253" spans="43:43">
      <c r="AQ253" s="4"/>
    </row>
    <row r="254" spans="43:43">
      <c r="AQ254" s="4"/>
    </row>
    <row r="255" spans="43:43">
      <c r="AQ255" s="4"/>
    </row>
    <row r="256" spans="43:43">
      <c r="AQ256" s="4"/>
    </row>
    <row r="257" spans="43:43">
      <c r="AQ257" s="4"/>
    </row>
    <row r="258" spans="43:43">
      <c r="AQ258" s="4"/>
    </row>
    <row r="259" spans="43:43">
      <c r="AQ259" s="4"/>
    </row>
    <row r="260" spans="43:43">
      <c r="AQ260" s="4"/>
    </row>
    <row r="261" spans="43:43">
      <c r="AQ261" s="4"/>
    </row>
    <row r="262" spans="43:43">
      <c r="AQ262" s="4"/>
    </row>
    <row r="263" spans="43:43">
      <c r="AQ263" s="4"/>
    </row>
    <row r="264" spans="43:43">
      <c r="AQ264" s="4"/>
    </row>
    <row r="265" spans="43:43">
      <c r="AQ265" s="4"/>
    </row>
    <row r="266" spans="43:43">
      <c r="AQ266" s="4"/>
    </row>
    <row r="267" spans="43:43">
      <c r="AQ267" s="4"/>
    </row>
    <row r="268" spans="43:43">
      <c r="AQ268" s="4"/>
    </row>
    <row r="269" spans="43:43">
      <c r="AQ269" s="4"/>
    </row>
    <row r="270" spans="43:43">
      <c r="AQ270" s="4"/>
    </row>
    <row r="271" spans="43:43">
      <c r="AQ271" s="4"/>
    </row>
    <row r="272" spans="43:43">
      <c r="AQ272" s="4"/>
    </row>
    <row r="273" spans="43:43">
      <c r="AQ273" s="4"/>
    </row>
    <row r="274" spans="43:43">
      <c r="AQ274" s="4"/>
    </row>
    <row r="275" spans="43:43">
      <c r="AQ275" s="4"/>
    </row>
    <row r="276" spans="43:43">
      <c r="AQ276" s="4"/>
    </row>
    <row r="277" spans="43:43">
      <c r="AQ277" s="4"/>
    </row>
    <row r="278" spans="43:43">
      <c r="AQ278" s="4"/>
    </row>
    <row r="279" spans="43:43">
      <c r="AQ279" s="4"/>
    </row>
    <row r="280" spans="43:43">
      <c r="AQ280" s="4"/>
    </row>
    <row r="281" spans="43:43">
      <c r="AQ281" s="4"/>
    </row>
    <row r="282" spans="43:43">
      <c r="AQ282" s="4"/>
    </row>
    <row r="283" spans="43:43">
      <c r="AQ283" s="4"/>
    </row>
    <row r="284" spans="43:43">
      <c r="AQ284" s="4"/>
    </row>
    <row r="285" spans="43:43">
      <c r="AQ285" s="4"/>
    </row>
    <row r="286" spans="43:43">
      <c r="AQ286" s="4"/>
    </row>
    <row r="287" spans="43:43">
      <c r="AQ287" s="4"/>
    </row>
    <row r="288" spans="43:43">
      <c r="AQ288" s="4"/>
    </row>
    <row r="289" spans="43:43">
      <c r="AQ289" s="4"/>
    </row>
    <row r="290" spans="43:43">
      <c r="AQ290" s="4"/>
    </row>
    <row r="291" spans="43:43">
      <c r="AQ291" s="4"/>
    </row>
    <row r="292" spans="43:43">
      <c r="AQ292" s="4"/>
    </row>
    <row r="293" spans="43:43">
      <c r="AQ293" s="4"/>
    </row>
    <row r="294" spans="43:43">
      <c r="AQ294" s="4"/>
    </row>
    <row r="295" spans="43:43">
      <c r="AQ295" s="4"/>
    </row>
    <row r="296" spans="43:43">
      <c r="AQ296" s="4"/>
    </row>
    <row r="297" spans="43:43">
      <c r="AQ297" s="4"/>
    </row>
    <row r="298" spans="43:43">
      <c r="AQ298" s="4"/>
    </row>
    <row r="299" spans="43:43">
      <c r="AQ299" s="4"/>
    </row>
    <row r="300" spans="43:43">
      <c r="AQ300" s="4"/>
    </row>
    <row r="301" spans="43:43">
      <c r="AQ301" s="4"/>
    </row>
    <row r="302" spans="43:43">
      <c r="AQ302" s="4"/>
    </row>
    <row r="303" spans="43:43">
      <c r="AQ303" s="4"/>
    </row>
    <row r="304" spans="43:43">
      <c r="AQ304" s="4"/>
    </row>
    <row r="305" spans="43:43">
      <c r="AQ305" s="4"/>
    </row>
    <row r="306" spans="43:43">
      <c r="AQ306" s="4"/>
    </row>
    <row r="307" spans="43:43">
      <c r="AQ307" s="4"/>
    </row>
    <row r="308" spans="43:43">
      <c r="AQ308" s="4"/>
    </row>
    <row r="309" spans="43:43">
      <c r="AQ309" s="4"/>
    </row>
    <row r="310" spans="43:43">
      <c r="AQ310" s="4"/>
    </row>
    <row r="311" spans="43:43">
      <c r="AQ311" s="4"/>
    </row>
    <row r="312" spans="43:43">
      <c r="AQ312" s="4"/>
    </row>
    <row r="313" spans="43:43">
      <c r="AQ313" s="4"/>
    </row>
    <row r="314" spans="43:43">
      <c r="AQ314" s="4"/>
    </row>
    <row r="315" spans="43:43">
      <c r="AQ315" s="4"/>
    </row>
    <row r="316" spans="43:43">
      <c r="AQ316" s="4"/>
    </row>
    <row r="317" spans="43:43">
      <c r="AQ317" s="4"/>
    </row>
    <row r="318" spans="43:43">
      <c r="AQ318" s="4"/>
    </row>
    <row r="319" spans="43:43">
      <c r="AQ319" s="4"/>
    </row>
    <row r="320" spans="43:43">
      <c r="AQ320" s="4"/>
    </row>
    <row r="321" spans="43:43">
      <c r="AQ321" s="4"/>
    </row>
    <row r="322" spans="43:43">
      <c r="AQ322" s="4"/>
    </row>
    <row r="323" spans="43:43">
      <c r="AQ323" s="4"/>
    </row>
    <row r="324" spans="43:43">
      <c r="AQ324" s="4"/>
    </row>
    <row r="325" spans="43:43">
      <c r="AQ325" s="4"/>
    </row>
    <row r="326" spans="43:43">
      <c r="AQ326" s="4"/>
    </row>
    <row r="327" spans="43:43">
      <c r="AQ327" s="4"/>
    </row>
    <row r="328" spans="43:43">
      <c r="AQ328" s="4"/>
    </row>
    <row r="329" spans="43:43">
      <c r="AQ329" s="4"/>
    </row>
    <row r="330" spans="43:43">
      <c r="AQ330" s="4"/>
    </row>
    <row r="331" spans="43:43">
      <c r="AQ331" s="4"/>
    </row>
    <row r="332" spans="43:43">
      <c r="AQ332" s="4"/>
    </row>
    <row r="333" spans="43:43">
      <c r="AQ333" s="4"/>
    </row>
    <row r="334" spans="43:43">
      <c r="AQ334" s="4"/>
    </row>
    <row r="335" spans="43:43">
      <c r="AQ335" s="4"/>
    </row>
    <row r="336" spans="43:43">
      <c r="AQ336" s="4"/>
    </row>
    <row r="337" spans="43:43">
      <c r="AQ337" s="4"/>
    </row>
    <row r="338" spans="43:43">
      <c r="AQ338" s="4"/>
    </row>
    <row r="339" spans="43:43">
      <c r="AQ339" s="4"/>
    </row>
    <row r="340" spans="43:43">
      <c r="AQ340" s="4"/>
    </row>
    <row r="341" spans="43:43">
      <c r="AQ341" s="4"/>
    </row>
    <row r="342" spans="43:43">
      <c r="AQ342" s="4"/>
    </row>
    <row r="343" spans="43:43">
      <c r="AQ343" s="4"/>
    </row>
    <row r="344" spans="43:43">
      <c r="AQ344" s="4"/>
    </row>
    <row r="345" spans="43:43">
      <c r="AQ345" s="4"/>
    </row>
    <row r="346" spans="43:43">
      <c r="AQ346" s="4"/>
    </row>
    <row r="347" spans="43:43">
      <c r="AQ347" s="4"/>
    </row>
    <row r="348" spans="43:43">
      <c r="AQ348" s="4"/>
    </row>
    <row r="349" spans="43:43">
      <c r="AQ349" s="4"/>
    </row>
    <row r="350" spans="43:43">
      <c r="AQ350" s="4"/>
    </row>
    <row r="351" spans="43:43">
      <c r="AQ351" s="4"/>
    </row>
    <row r="352" spans="43:43">
      <c r="AQ352" s="4"/>
    </row>
    <row r="353" spans="43:43">
      <c r="AQ353" s="4"/>
    </row>
    <row r="354" spans="43:43">
      <c r="AQ354" s="4"/>
    </row>
    <row r="355" spans="43:43">
      <c r="AQ355" s="4"/>
    </row>
    <row r="356" spans="43:43">
      <c r="AQ356" s="4"/>
    </row>
    <row r="357" spans="43:43">
      <c r="AQ357" s="4"/>
    </row>
    <row r="358" spans="43:43">
      <c r="AQ358" s="4"/>
    </row>
    <row r="359" spans="43:43">
      <c r="AQ359" s="4"/>
    </row>
    <row r="360" spans="43:43">
      <c r="AQ360" s="4"/>
    </row>
    <row r="361" spans="43:43">
      <c r="AQ361" s="4"/>
    </row>
    <row r="362" spans="43:43">
      <c r="AQ362" s="4"/>
    </row>
    <row r="363" spans="43:43">
      <c r="AQ363" s="4"/>
    </row>
    <row r="364" spans="43:43">
      <c r="AQ364" s="4"/>
    </row>
    <row r="365" spans="43:43">
      <c r="AQ365" s="4"/>
    </row>
    <row r="366" spans="43:43">
      <c r="AQ366" s="4"/>
    </row>
    <row r="367" spans="43:43">
      <c r="AQ367" s="4"/>
    </row>
    <row r="368" spans="43:43">
      <c r="AQ368" s="4"/>
    </row>
    <row r="369" spans="43:43">
      <c r="AQ369" s="4"/>
    </row>
    <row r="370" spans="43:43">
      <c r="AQ370" s="4"/>
    </row>
    <row r="371" spans="43:43">
      <c r="AQ371" s="4"/>
    </row>
    <row r="372" spans="43:43">
      <c r="AQ372" s="4"/>
    </row>
    <row r="373" spans="43:43">
      <c r="AQ373" s="4"/>
    </row>
    <row r="374" spans="43:43">
      <c r="AQ374" s="4"/>
    </row>
    <row r="375" spans="43:43">
      <c r="AQ375" s="4"/>
    </row>
    <row r="376" spans="43:43">
      <c r="AQ376" s="4"/>
    </row>
    <row r="377" spans="43:43">
      <c r="AQ377" s="4"/>
    </row>
    <row r="378" spans="43:43">
      <c r="AQ378" s="4"/>
    </row>
    <row r="379" spans="43:43">
      <c r="AQ379" s="4"/>
    </row>
    <row r="380" spans="43:43">
      <c r="AQ380" s="4"/>
    </row>
    <row r="381" spans="43:43">
      <c r="AQ381" s="4"/>
    </row>
    <row r="382" spans="43:43">
      <c r="AQ382" s="4"/>
    </row>
    <row r="383" spans="43:43">
      <c r="AQ383" s="4"/>
    </row>
    <row r="384" spans="43:43">
      <c r="AQ384" s="4"/>
    </row>
    <row r="385" spans="43:43">
      <c r="AQ385" s="4"/>
    </row>
    <row r="386" spans="43:43">
      <c r="AQ386" s="4"/>
    </row>
    <row r="387" spans="43:43">
      <c r="AQ387" s="4"/>
    </row>
    <row r="388" spans="43:43">
      <c r="AQ388" s="4"/>
    </row>
    <row r="389" spans="43:43">
      <c r="AQ389" s="4"/>
    </row>
    <row r="390" spans="43:43">
      <c r="AQ390" s="4"/>
    </row>
    <row r="391" spans="43:43">
      <c r="AQ391" s="4"/>
    </row>
    <row r="392" spans="43:43">
      <c r="AQ392" s="4"/>
    </row>
    <row r="393" spans="43:43">
      <c r="AQ393" s="4"/>
    </row>
    <row r="394" spans="43:43">
      <c r="AQ394" s="4"/>
    </row>
    <row r="395" spans="43:43">
      <c r="AQ395" s="4"/>
    </row>
    <row r="396" spans="43:43">
      <c r="AQ396" s="4"/>
    </row>
    <row r="397" spans="43:43">
      <c r="AQ397" s="4"/>
    </row>
    <row r="398" spans="43:43">
      <c r="AQ398" s="4"/>
    </row>
    <row r="399" spans="43:43">
      <c r="AQ399" s="4"/>
    </row>
    <row r="400" spans="43:43">
      <c r="AQ400" s="4"/>
    </row>
    <row r="401" spans="43:43">
      <c r="AQ401" s="4"/>
    </row>
    <row r="402" spans="43:43">
      <c r="AQ402" s="4"/>
    </row>
    <row r="403" spans="43:43">
      <c r="AQ403" s="4"/>
    </row>
    <row r="404" spans="43:43">
      <c r="AQ404" s="4"/>
    </row>
    <row r="405" spans="43:43">
      <c r="AQ405" s="4"/>
    </row>
    <row r="406" spans="43:43">
      <c r="AQ406" s="4"/>
    </row>
    <row r="407" spans="43:43">
      <c r="AQ407" s="4"/>
    </row>
    <row r="408" spans="43:43">
      <c r="AQ408" s="4"/>
    </row>
    <row r="409" spans="43:43">
      <c r="AQ409" s="4"/>
    </row>
    <row r="410" spans="43:43">
      <c r="AQ410" s="4"/>
    </row>
    <row r="411" spans="43:43">
      <c r="AQ411" s="4"/>
    </row>
    <row r="412" spans="43:43">
      <c r="AQ412" s="4"/>
    </row>
  </sheetData>
  <mergeCells count="98">
    <mergeCell ref="F5:F7"/>
    <mergeCell ref="AF5:AH5"/>
    <mergeCell ref="AE5:AE7"/>
    <mergeCell ref="S4:V4"/>
    <mergeCell ref="W4:Z4"/>
    <mergeCell ref="U6:U7"/>
    <mergeCell ref="T6:T7"/>
    <mergeCell ref="T5:V5"/>
    <mergeCell ref="X5:Z5"/>
    <mergeCell ref="S5:S7"/>
    <mergeCell ref="AA5:AA7"/>
    <mergeCell ref="R6:R7"/>
    <mergeCell ref="AE4:AH4"/>
    <mergeCell ref="AF6:AF7"/>
    <mergeCell ref="AG6:AG7"/>
    <mergeCell ref="AH6:AH7"/>
    <mergeCell ref="G5:J5"/>
    <mergeCell ref="M6:M7"/>
    <mergeCell ref="N6:N7"/>
    <mergeCell ref="P6:P7"/>
    <mergeCell ref="Q6:Q7"/>
    <mergeCell ref="A2:AQ2"/>
    <mergeCell ref="A3:AQ3"/>
    <mergeCell ref="A4:A7"/>
    <mergeCell ref="B4:B7"/>
    <mergeCell ref="C4:C7"/>
    <mergeCell ref="D4:D7"/>
    <mergeCell ref="AI4:AL4"/>
    <mergeCell ref="AN5:AP5"/>
    <mergeCell ref="AM4:AP4"/>
    <mergeCell ref="L5:N5"/>
    <mergeCell ref="K4:N4"/>
    <mergeCell ref="O4:R4"/>
    <mergeCell ref="K5:K7"/>
    <mergeCell ref="W5:W7"/>
    <mergeCell ref="AA4:AD4"/>
    <mergeCell ref="AB5:AD5"/>
    <mergeCell ref="B44:AQ44"/>
    <mergeCell ref="V6:V7"/>
    <mergeCell ref="AI5:AI7"/>
    <mergeCell ref="Z6:Z7"/>
    <mergeCell ref="AB6:AB7"/>
    <mergeCell ref="AJ5:AL5"/>
    <mergeCell ref="X6:X7"/>
    <mergeCell ref="B40:V40"/>
    <mergeCell ref="AK6:AK7"/>
    <mergeCell ref="AL6:AL7"/>
    <mergeCell ref="AP6:AP7"/>
    <mergeCell ref="AM5:AM7"/>
    <mergeCell ref="E4:E7"/>
    <mergeCell ref="F4:J4"/>
    <mergeCell ref="O5:O7"/>
    <mergeCell ref="P5:R5"/>
    <mergeCell ref="Y6:Y7"/>
    <mergeCell ref="G6:G7"/>
    <mergeCell ref="H6:J6"/>
    <mergeCell ref="L6:L7"/>
    <mergeCell ref="B52:AQ52"/>
    <mergeCell ref="B41:AQ41"/>
    <mergeCell ref="AD6:AD7"/>
    <mergeCell ref="AJ6:AJ7"/>
    <mergeCell ref="AC6:AC7"/>
    <mergeCell ref="B51:AQ51"/>
    <mergeCell ref="AQ4:AQ7"/>
    <mergeCell ref="B50:AQ50"/>
    <mergeCell ref="AN6:AN7"/>
    <mergeCell ref="AO6:AO7"/>
    <mergeCell ref="B42:AQ42"/>
    <mergeCell ref="B43:AQ43"/>
    <mergeCell ref="B56:AQ56"/>
    <mergeCell ref="B57:AQ57"/>
    <mergeCell ref="B58:AQ58"/>
    <mergeCell ref="B59:AQ59"/>
    <mergeCell ref="B45:AQ45"/>
    <mergeCell ref="B46:AQ46"/>
    <mergeCell ref="B47:AQ47"/>
    <mergeCell ref="B55:AQ55"/>
    <mergeCell ref="B48:AQ48"/>
    <mergeCell ref="B49:AQ49"/>
    <mergeCell ref="B54:AQ54"/>
    <mergeCell ref="B53:AQ53"/>
    <mergeCell ref="B60:AQ60"/>
    <mergeCell ref="B69:AQ69"/>
    <mergeCell ref="B70:AQ70"/>
    <mergeCell ref="B61:AQ61"/>
    <mergeCell ref="B62:AQ62"/>
    <mergeCell ref="B67:AQ67"/>
    <mergeCell ref="B68:AQ68"/>
    <mergeCell ref="B65:AQ65"/>
    <mergeCell ref="B66:AQ66"/>
    <mergeCell ref="B63:AQ63"/>
    <mergeCell ref="B74:AQ74"/>
    <mergeCell ref="B75:AQ75"/>
    <mergeCell ref="B76:V76"/>
    <mergeCell ref="B64:AQ64"/>
    <mergeCell ref="B71:AQ71"/>
    <mergeCell ref="B72:AQ72"/>
    <mergeCell ref="B73:AQ73"/>
  </mergeCells>
  <phoneticPr fontId="0" type="noConversion"/>
  <printOptions horizontalCentered="1"/>
  <pageMargins left="0.23622047244094491" right="0.23622047244094491" top="0.74803149606299213" bottom="0.74803149606299213" header="0.31496062992125984" footer="0.31496062992125984"/>
  <pageSetup paperSize="9" scale="45"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P398"/>
  <sheetViews>
    <sheetView zoomScale="85" zoomScaleNormal="85" workbookViewId="0">
      <pane xSplit="2" ySplit="8" topLeftCell="C53" activePane="bottomRight" state="frozen"/>
      <selection activeCell="C21" sqref="C21"/>
      <selection pane="topRight" activeCell="C21" sqref="C21"/>
      <selection pane="bottomLeft" activeCell="C21" sqref="C21"/>
      <selection pane="bottomRight" activeCell="C21" sqref="C21"/>
    </sheetView>
  </sheetViews>
  <sheetFormatPr defaultColWidth="9" defaultRowHeight="12.75"/>
  <cols>
    <col min="1" max="1" width="4.5" style="84" customWidth="1"/>
    <col min="2" max="2" width="18.625" style="85" customWidth="1"/>
    <col min="3" max="3" width="5.25" style="86" customWidth="1"/>
    <col min="4" max="4" width="5.375" style="86" customWidth="1"/>
    <col min="5" max="5" width="5.25" style="86" customWidth="1"/>
    <col min="6" max="6" width="5.875" style="86" customWidth="1"/>
    <col min="7" max="17" width="5.875" style="80" customWidth="1"/>
    <col min="18" max="18" width="6" style="80" customWidth="1"/>
    <col min="19" max="20" width="5.875" style="80" customWidth="1"/>
    <col min="21" max="21" width="7.125" style="80" customWidth="1"/>
    <col min="22" max="27" width="5.875" style="80" customWidth="1"/>
    <col min="28" max="28" width="6.5" style="80" customWidth="1"/>
    <col min="29" max="29" width="5.875" style="80" customWidth="1"/>
    <col min="30" max="30" width="7.5" style="80" customWidth="1"/>
    <col min="31" max="16384" width="9" style="48"/>
  </cols>
  <sheetData>
    <row r="1" spans="1:42" ht="20.25">
      <c r="A1" s="90" t="s">
        <v>39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79" t="s">
        <v>111</v>
      </c>
      <c r="AE1" s="87"/>
      <c r="AF1" s="41"/>
      <c r="AG1" s="41"/>
      <c r="AH1" s="41"/>
      <c r="AI1" s="41"/>
      <c r="AJ1" s="41"/>
      <c r="AK1" s="41"/>
      <c r="AL1" s="41"/>
      <c r="AM1" s="41"/>
      <c r="AN1" s="41"/>
      <c r="AO1" s="41"/>
      <c r="AP1" s="41"/>
    </row>
    <row r="2" spans="1:42" s="49" customFormat="1" ht="15.75">
      <c r="A2" s="435" t="s">
        <v>144</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row>
    <row r="3" spans="1:42" s="50" customFormat="1" ht="15.75">
      <c r="A3" s="92"/>
      <c r="B3" s="92"/>
      <c r="C3" s="92"/>
      <c r="D3" s="92"/>
      <c r="E3" s="92"/>
      <c r="F3" s="92"/>
      <c r="G3" s="92"/>
      <c r="H3" s="92"/>
      <c r="I3" s="92"/>
      <c r="J3" s="92"/>
      <c r="K3" s="92"/>
      <c r="L3" s="92"/>
      <c r="M3" s="92"/>
      <c r="N3" s="92"/>
      <c r="O3" s="92"/>
      <c r="P3" s="92"/>
      <c r="Q3" s="92"/>
      <c r="R3" s="92"/>
      <c r="S3" s="92"/>
      <c r="T3" s="92"/>
      <c r="U3" s="92"/>
      <c r="V3" s="92"/>
      <c r="W3" s="92"/>
      <c r="X3" s="92"/>
      <c r="Y3" s="92"/>
      <c r="Z3" s="92"/>
      <c r="AA3" s="436" t="s">
        <v>34</v>
      </c>
      <c r="AB3" s="436"/>
      <c r="AC3" s="436"/>
      <c r="AD3" s="436"/>
    </row>
    <row r="4" spans="1:42" s="50" customFormat="1" ht="35.450000000000003" customHeight="1">
      <c r="A4" s="434" t="s">
        <v>6</v>
      </c>
      <c r="B4" s="434" t="s">
        <v>112</v>
      </c>
      <c r="C4" s="434" t="s">
        <v>70</v>
      </c>
      <c r="D4" s="434" t="s">
        <v>71</v>
      </c>
      <c r="E4" s="434" t="s">
        <v>72</v>
      </c>
      <c r="F4" s="422" t="s">
        <v>73</v>
      </c>
      <c r="G4" s="422"/>
      <c r="H4" s="422"/>
      <c r="I4" s="422" t="s">
        <v>113</v>
      </c>
      <c r="J4" s="422"/>
      <c r="K4" s="422"/>
      <c r="L4" s="422" t="s">
        <v>135</v>
      </c>
      <c r="M4" s="422"/>
      <c r="N4" s="434" t="s">
        <v>136</v>
      </c>
      <c r="O4" s="434"/>
      <c r="P4" s="434" t="s">
        <v>137</v>
      </c>
      <c r="Q4" s="434"/>
      <c r="R4" s="434" t="s">
        <v>128</v>
      </c>
      <c r="S4" s="434"/>
      <c r="T4" s="434" t="s">
        <v>138</v>
      </c>
      <c r="U4" s="434"/>
      <c r="V4" s="434"/>
      <c r="W4" s="434"/>
      <c r="X4" s="434" t="s">
        <v>143</v>
      </c>
      <c r="Y4" s="434"/>
      <c r="Z4" s="434"/>
      <c r="AA4" s="434"/>
      <c r="AB4" s="434" t="s">
        <v>145</v>
      </c>
      <c r="AC4" s="434"/>
      <c r="AD4" s="434" t="s">
        <v>38</v>
      </c>
    </row>
    <row r="5" spans="1:42" s="51" customFormat="1" ht="67.5" customHeight="1">
      <c r="A5" s="434"/>
      <c r="B5" s="434"/>
      <c r="C5" s="434"/>
      <c r="D5" s="434"/>
      <c r="E5" s="434"/>
      <c r="F5" s="422"/>
      <c r="G5" s="422"/>
      <c r="H5" s="422"/>
      <c r="I5" s="422"/>
      <c r="J5" s="422"/>
      <c r="K5" s="422"/>
      <c r="L5" s="422"/>
      <c r="M5" s="422"/>
      <c r="N5" s="434"/>
      <c r="O5" s="434"/>
      <c r="P5" s="434"/>
      <c r="Q5" s="434"/>
      <c r="R5" s="434"/>
      <c r="S5" s="434"/>
      <c r="T5" s="434" t="s">
        <v>139</v>
      </c>
      <c r="U5" s="434"/>
      <c r="V5" s="434" t="s">
        <v>140</v>
      </c>
      <c r="W5" s="434"/>
      <c r="X5" s="434" t="s">
        <v>141</v>
      </c>
      <c r="Y5" s="434"/>
      <c r="Z5" s="434" t="s">
        <v>142</v>
      </c>
      <c r="AA5" s="434"/>
      <c r="AB5" s="434"/>
      <c r="AC5" s="434"/>
      <c r="AD5" s="434"/>
    </row>
    <row r="6" spans="1:42" s="51" customFormat="1" ht="30" customHeight="1">
      <c r="A6" s="434"/>
      <c r="B6" s="434"/>
      <c r="C6" s="434"/>
      <c r="D6" s="434"/>
      <c r="E6" s="434"/>
      <c r="F6" s="422" t="s">
        <v>76</v>
      </c>
      <c r="G6" s="422" t="s">
        <v>77</v>
      </c>
      <c r="H6" s="422" t="s">
        <v>114</v>
      </c>
      <c r="I6" s="422" t="s">
        <v>76</v>
      </c>
      <c r="J6" s="422" t="s">
        <v>77</v>
      </c>
      <c r="K6" s="422" t="s">
        <v>114</v>
      </c>
      <c r="L6" s="422" t="s">
        <v>31</v>
      </c>
      <c r="M6" s="422" t="s">
        <v>115</v>
      </c>
      <c r="N6" s="422" t="s">
        <v>31</v>
      </c>
      <c r="O6" s="422" t="s">
        <v>115</v>
      </c>
      <c r="P6" s="422" t="s">
        <v>31</v>
      </c>
      <c r="Q6" s="422" t="s">
        <v>115</v>
      </c>
      <c r="R6" s="422" t="s">
        <v>31</v>
      </c>
      <c r="S6" s="422" t="s">
        <v>115</v>
      </c>
      <c r="T6" s="422" t="s">
        <v>31</v>
      </c>
      <c r="U6" s="422" t="s">
        <v>115</v>
      </c>
      <c r="V6" s="422" t="s">
        <v>31</v>
      </c>
      <c r="W6" s="422" t="s">
        <v>115</v>
      </c>
      <c r="X6" s="422" t="s">
        <v>31</v>
      </c>
      <c r="Y6" s="422" t="s">
        <v>115</v>
      </c>
      <c r="Z6" s="422" t="s">
        <v>31</v>
      </c>
      <c r="AA6" s="422" t="s">
        <v>115</v>
      </c>
      <c r="AB6" s="422" t="s">
        <v>31</v>
      </c>
      <c r="AC6" s="422" t="s">
        <v>115</v>
      </c>
      <c r="AD6" s="434"/>
    </row>
    <row r="7" spans="1:42" s="51" customFormat="1" ht="69" customHeight="1">
      <c r="A7" s="434"/>
      <c r="B7" s="434"/>
      <c r="C7" s="434"/>
      <c r="D7" s="434"/>
      <c r="E7" s="434"/>
      <c r="F7" s="422"/>
      <c r="G7" s="422"/>
      <c r="H7" s="422"/>
      <c r="I7" s="422"/>
      <c r="J7" s="422"/>
      <c r="K7" s="422"/>
      <c r="L7" s="422"/>
      <c r="M7" s="422"/>
      <c r="N7" s="422"/>
      <c r="O7" s="422"/>
      <c r="P7" s="422"/>
      <c r="Q7" s="422"/>
      <c r="R7" s="422"/>
      <c r="S7" s="422"/>
      <c r="T7" s="422"/>
      <c r="U7" s="422"/>
      <c r="V7" s="422"/>
      <c r="W7" s="422"/>
      <c r="X7" s="422"/>
      <c r="Y7" s="422"/>
      <c r="Z7" s="422"/>
      <c r="AA7" s="422"/>
      <c r="AB7" s="422"/>
      <c r="AC7" s="422"/>
      <c r="AD7" s="434"/>
    </row>
    <row r="8" spans="1:42" s="52" customFormat="1" ht="30.75" customHeight="1">
      <c r="A8" s="93">
        <v>1</v>
      </c>
      <c r="B8" s="93">
        <v>2</v>
      </c>
      <c r="C8" s="93">
        <v>3</v>
      </c>
      <c r="D8" s="93">
        <v>4</v>
      </c>
      <c r="E8" s="93">
        <v>5</v>
      </c>
      <c r="F8" s="93">
        <v>6</v>
      </c>
      <c r="G8" s="93">
        <v>7</v>
      </c>
      <c r="H8" s="93">
        <v>8</v>
      </c>
      <c r="I8" s="93">
        <v>9</v>
      </c>
      <c r="J8" s="93">
        <v>10</v>
      </c>
      <c r="K8" s="93">
        <v>11</v>
      </c>
      <c r="L8" s="93">
        <v>12</v>
      </c>
      <c r="M8" s="93">
        <v>13</v>
      </c>
      <c r="N8" s="93">
        <v>14</v>
      </c>
      <c r="O8" s="93">
        <v>15</v>
      </c>
      <c r="P8" s="93">
        <v>16</v>
      </c>
      <c r="Q8" s="93">
        <v>17</v>
      </c>
      <c r="R8" s="93">
        <v>18</v>
      </c>
      <c r="S8" s="93">
        <v>19</v>
      </c>
      <c r="T8" s="93">
        <v>20</v>
      </c>
      <c r="U8" s="93">
        <v>21</v>
      </c>
      <c r="V8" s="93">
        <v>22</v>
      </c>
      <c r="W8" s="93">
        <v>23</v>
      </c>
      <c r="X8" s="93">
        <v>24</v>
      </c>
      <c r="Y8" s="93">
        <v>25</v>
      </c>
      <c r="Z8" s="93">
        <v>26</v>
      </c>
      <c r="AA8" s="93">
        <v>27</v>
      </c>
      <c r="AB8" s="93">
        <v>28</v>
      </c>
      <c r="AC8" s="93">
        <v>29</v>
      </c>
      <c r="AD8" s="93">
        <v>30</v>
      </c>
    </row>
    <row r="9" spans="1:42" ht="32.25" customHeight="1">
      <c r="A9" s="53"/>
      <c r="B9" s="94" t="s">
        <v>26</v>
      </c>
      <c r="C9" s="54"/>
      <c r="D9" s="54"/>
      <c r="E9" s="54"/>
      <c r="F9" s="54"/>
      <c r="G9" s="55"/>
      <c r="H9" s="55"/>
      <c r="I9" s="55"/>
      <c r="J9" s="55"/>
      <c r="K9" s="55"/>
      <c r="L9" s="55"/>
      <c r="M9" s="55"/>
      <c r="N9" s="55"/>
      <c r="O9" s="55"/>
      <c r="P9" s="55"/>
      <c r="Q9" s="55"/>
      <c r="R9" s="55"/>
      <c r="S9" s="55"/>
      <c r="T9" s="55"/>
      <c r="U9" s="55"/>
      <c r="V9" s="55"/>
      <c r="W9" s="55"/>
      <c r="X9" s="55"/>
      <c r="Y9" s="55"/>
      <c r="Z9" s="55"/>
      <c r="AA9" s="55"/>
      <c r="AB9" s="55"/>
      <c r="AC9" s="55"/>
      <c r="AD9" s="55"/>
    </row>
    <row r="10" spans="1:42" s="60" customFormat="1" ht="36" customHeight="1">
      <c r="A10" s="56" t="s">
        <v>25</v>
      </c>
      <c r="B10" s="57" t="s">
        <v>116</v>
      </c>
      <c r="C10" s="58"/>
      <c r="D10" s="58"/>
      <c r="E10" s="58"/>
      <c r="F10" s="58"/>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42" ht="25.15" customHeight="1">
      <c r="A11" s="61">
        <v>1</v>
      </c>
      <c r="B11" s="62" t="s">
        <v>84</v>
      </c>
      <c r="C11" s="63"/>
      <c r="D11" s="63"/>
      <c r="E11" s="63"/>
      <c r="F11" s="63"/>
      <c r="G11" s="64"/>
      <c r="H11" s="64"/>
      <c r="I11" s="64"/>
      <c r="J11" s="64"/>
      <c r="K11" s="64"/>
      <c r="L11" s="64"/>
      <c r="M11" s="64"/>
      <c r="N11" s="64"/>
      <c r="O11" s="64"/>
      <c r="P11" s="64"/>
      <c r="Q11" s="64"/>
      <c r="R11" s="64"/>
      <c r="S11" s="64"/>
      <c r="T11" s="64"/>
      <c r="U11" s="64"/>
      <c r="V11" s="64"/>
      <c r="W11" s="64"/>
      <c r="X11" s="64"/>
      <c r="Y11" s="64"/>
      <c r="Z11" s="64"/>
      <c r="AA11" s="64"/>
      <c r="AB11" s="64"/>
      <c r="AC11" s="64"/>
      <c r="AD11" s="64"/>
    </row>
    <row r="12" spans="1:42" ht="25.15" customHeight="1">
      <c r="A12" s="61">
        <v>2</v>
      </c>
      <c r="B12" s="62" t="s">
        <v>84</v>
      </c>
      <c r="C12" s="63"/>
      <c r="D12" s="63"/>
      <c r="E12" s="63"/>
      <c r="F12" s="63"/>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42" ht="25.15" customHeight="1">
      <c r="A13" s="61"/>
      <c r="B13" s="65" t="s">
        <v>85</v>
      </c>
      <c r="C13" s="63"/>
      <c r="D13" s="63"/>
      <c r="E13" s="63"/>
      <c r="F13" s="63"/>
      <c r="G13" s="64"/>
      <c r="H13" s="64"/>
      <c r="I13" s="64"/>
      <c r="J13" s="64"/>
      <c r="K13" s="64"/>
      <c r="L13" s="64"/>
      <c r="M13" s="64"/>
      <c r="N13" s="64"/>
      <c r="O13" s="64"/>
      <c r="P13" s="64"/>
      <c r="Q13" s="64"/>
      <c r="R13" s="64"/>
      <c r="S13" s="64"/>
      <c r="T13" s="64"/>
      <c r="U13" s="64"/>
      <c r="V13" s="64"/>
      <c r="W13" s="64"/>
      <c r="X13" s="64"/>
      <c r="Y13" s="64"/>
      <c r="Z13" s="64"/>
      <c r="AA13" s="64"/>
      <c r="AB13" s="64"/>
      <c r="AC13" s="64"/>
      <c r="AD13" s="64"/>
    </row>
    <row r="14" spans="1:42" s="60" customFormat="1" ht="33.75" customHeight="1">
      <c r="A14" s="56" t="s">
        <v>27</v>
      </c>
      <c r="B14" s="66" t="s">
        <v>117</v>
      </c>
      <c r="C14" s="58"/>
      <c r="D14" s="58"/>
      <c r="E14" s="58"/>
      <c r="F14" s="58"/>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42" ht="25.15" customHeight="1">
      <c r="A15" s="61">
        <v>1</v>
      </c>
      <c r="B15" s="62" t="s">
        <v>84</v>
      </c>
      <c r="C15" s="63"/>
      <c r="D15" s="63"/>
      <c r="E15" s="63"/>
      <c r="F15" s="63"/>
      <c r="G15" s="64"/>
      <c r="H15" s="64"/>
      <c r="I15" s="64"/>
      <c r="J15" s="64"/>
      <c r="K15" s="64"/>
      <c r="L15" s="64"/>
      <c r="M15" s="64"/>
      <c r="N15" s="64"/>
      <c r="O15" s="64"/>
      <c r="P15" s="64"/>
      <c r="Q15" s="64"/>
      <c r="R15" s="64"/>
      <c r="S15" s="64"/>
      <c r="T15" s="64"/>
      <c r="U15" s="64"/>
      <c r="V15" s="64"/>
      <c r="W15" s="64"/>
      <c r="X15" s="64"/>
      <c r="Y15" s="64"/>
      <c r="Z15" s="64"/>
      <c r="AA15" s="64"/>
      <c r="AB15" s="64"/>
      <c r="AC15" s="64"/>
      <c r="AD15" s="64"/>
    </row>
    <row r="16" spans="1:42" ht="25.15" customHeight="1">
      <c r="A16" s="61">
        <v>2</v>
      </c>
      <c r="B16" s="62" t="s">
        <v>84</v>
      </c>
      <c r="C16" s="63"/>
      <c r="D16" s="63"/>
      <c r="E16" s="63"/>
      <c r="F16" s="63"/>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1:30" ht="25.15" customHeight="1">
      <c r="A17" s="61"/>
      <c r="B17" s="65" t="s">
        <v>85</v>
      </c>
      <c r="C17" s="63"/>
      <c r="D17" s="63"/>
      <c r="E17" s="63"/>
      <c r="F17" s="63"/>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1:30" ht="0.75" customHeight="1">
      <c r="A18" s="67"/>
      <c r="B18" s="68"/>
      <c r="C18" s="69"/>
      <c r="D18" s="69"/>
      <c r="E18" s="69"/>
      <c r="F18" s="69"/>
      <c r="G18" s="70"/>
      <c r="H18" s="70"/>
      <c r="I18" s="70"/>
      <c r="J18" s="70"/>
      <c r="K18" s="70"/>
      <c r="L18" s="70"/>
      <c r="M18" s="70"/>
      <c r="N18" s="70"/>
      <c r="O18" s="70"/>
      <c r="P18" s="70"/>
      <c r="Q18" s="70"/>
      <c r="R18" s="70"/>
      <c r="S18" s="70"/>
      <c r="T18" s="70"/>
      <c r="U18" s="70"/>
      <c r="V18" s="70"/>
      <c r="W18" s="70"/>
      <c r="X18" s="70"/>
      <c r="Y18" s="70"/>
      <c r="Z18" s="70"/>
      <c r="AA18" s="70"/>
      <c r="AB18" s="70"/>
      <c r="AC18" s="70"/>
      <c r="AD18" s="71"/>
    </row>
    <row r="19" spans="1:30" ht="0.75" customHeight="1">
      <c r="A19" s="72"/>
      <c r="B19" s="73"/>
      <c r="C19" s="74"/>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6"/>
    </row>
    <row r="20" spans="1:30" ht="0.75" customHeight="1">
      <c r="A20" s="72"/>
      <c r="B20" s="73"/>
      <c r="C20" s="74"/>
      <c r="D20" s="74"/>
      <c r="E20" s="74"/>
      <c r="F20" s="74"/>
      <c r="G20" s="75"/>
      <c r="H20" s="75"/>
      <c r="I20" s="75"/>
      <c r="J20" s="75"/>
      <c r="K20" s="75"/>
      <c r="L20" s="75"/>
      <c r="M20" s="75"/>
      <c r="N20" s="75"/>
      <c r="O20" s="75"/>
      <c r="P20" s="75"/>
      <c r="Q20" s="75"/>
      <c r="R20" s="75"/>
      <c r="S20" s="75"/>
      <c r="T20" s="75"/>
      <c r="U20" s="75"/>
      <c r="V20" s="75"/>
      <c r="W20" s="75"/>
      <c r="X20" s="75"/>
      <c r="Y20" s="75"/>
      <c r="Z20" s="75"/>
      <c r="AA20" s="75"/>
      <c r="AB20" s="75"/>
      <c r="AC20" s="75"/>
      <c r="AD20" s="76"/>
    </row>
    <row r="21" spans="1:30" ht="0.75" customHeight="1">
      <c r="A21" s="72"/>
      <c r="B21" s="73"/>
      <c r="C21" s="74"/>
      <c r="D21" s="74"/>
      <c r="E21" s="74"/>
      <c r="F21" s="74"/>
      <c r="G21" s="75"/>
      <c r="H21" s="75"/>
      <c r="I21" s="75"/>
      <c r="J21" s="75"/>
      <c r="K21" s="75"/>
      <c r="L21" s="75"/>
      <c r="M21" s="75"/>
      <c r="N21" s="75"/>
      <c r="O21" s="75"/>
      <c r="P21" s="75"/>
      <c r="Q21" s="75"/>
      <c r="R21" s="75"/>
      <c r="S21" s="75"/>
      <c r="T21" s="75"/>
      <c r="U21" s="75"/>
      <c r="V21" s="75"/>
      <c r="W21" s="75"/>
      <c r="X21" s="75"/>
      <c r="Y21" s="75"/>
      <c r="Z21" s="75"/>
      <c r="AA21" s="75"/>
      <c r="AB21" s="75"/>
      <c r="AC21" s="75"/>
      <c r="AD21" s="76"/>
    </row>
    <row r="22" spans="1:30" ht="0.75" customHeight="1">
      <c r="A22" s="72"/>
      <c r="B22" s="73"/>
      <c r="C22" s="74"/>
      <c r="D22" s="74"/>
      <c r="E22" s="74"/>
      <c r="F22" s="74"/>
      <c r="G22" s="75"/>
      <c r="H22" s="75"/>
      <c r="I22" s="75"/>
      <c r="J22" s="75"/>
      <c r="K22" s="75"/>
      <c r="L22" s="75"/>
      <c r="M22" s="75"/>
      <c r="N22" s="75"/>
      <c r="O22" s="75"/>
      <c r="P22" s="75"/>
      <c r="Q22" s="75"/>
      <c r="R22" s="75"/>
      <c r="S22" s="75"/>
      <c r="T22" s="75"/>
      <c r="U22" s="75"/>
      <c r="V22" s="75"/>
      <c r="W22" s="75"/>
      <c r="X22" s="75"/>
      <c r="Y22" s="75"/>
      <c r="Z22" s="75"/>
      <c r="AA22" s="75"/>
      <c r="AB22" s="75"/>
      <c r="AC22" s="75"/>
      <c r="AD22" s="76"/>
    </row>
    <row r="23" spans="1:30" ht="0.75" customHeight="1">
      <c r="A23" s="72"/>
      <c r="B23" s="73"/>
      <c r="C23" s="74"/>
      <c r="D23" s="74"/>
      <c r="E23" s="74"/>
      <c r="F23" s="74"/>
      <c r="G23" s="75"/>
      <c r="H23" s="75"/>
      <c r="I23" s="75"/>
      <c r="J23" s="75"/>
      <c r="K23" s="75"/>
      <c r="L23" s="75"/>
      <c r="M23" s="75"/>
      <c r="N23" s="75"/>
      <c r="O23" s="75"/>
      <c r="P23" s="75"/>
      <c r="Q23" s="75"/>
      <c r="R23" s="75"/>
      <c r="S23" s="75"/>
      <c r="T23" s="75"/>
      <c r="U23" s="75"/>
      <c r="V23" s="75"/>
      <c r="W23" s="75"/>
      <c r="X23" s="75"/>
      <c r="Y23" s="75"/>
      <c r="Z23" s="75"/>
      <c r="AA23" s="75"/>
      <c r="AB23" s="75"/>
      <c r="AC23" s="75"/>
      <c r="AD23" s="76"/>
    </row>
    <row r="24" spans="1:30" ht="0.75" customHeight="1">
      <c r="A24" s="72"/>
      <c r="B24" s="73"/>
      <c r="C24" s="74"/>
      <c r="D24" s="74"/>
      <c r="E24" s="74"/>
      <c r="F24" s="74"/>
      <c r="G24" s="75"/>
      <c r="H24" s="75"/>
      <c r="I24" s="75"/>
      <c r="J24" s="75"/>
      <c r="K24" s="75"/>
      <c r="L24" s="75"/>
      <c r="M24" s="75"/>
      <c r="N24" s="75"/>
      <c r="O24" s="75"/>
      <c r="P24" s="75"/>
      <c r="Q24" s="75"/>
      <c r="R24" s="75"/>
      <c r="S24" s="75"/>
      <c r="T24" s="75"/>
      <c r="U24" s="75"/>
      <c r="V24" s="75"/>
      <c r="W24" s="75"/>
      <c r="X24" s="75"/>
      <c r="Y24" s="75"/>
      <c r="Z24" s="75"/>
      <c r="AA24" s="75"/>
      <c r="AB24" s="75"/>
      <c r="AC24" s="75"/>
      <c r="AD24" s="76"/>
    </row>
    <row r="25" spans="1:30" ht="0.75" customHeight="1">
      <c r="A25" s="72"/>
      <c r="B25" s="73"/>
      <c r="C25" s="74"/>
      <c r="D25" s="74"/>
      <c r="E25" s="74"/>
      <c r="F25" s="74"/>
      <c r="G25" s="75"/>
      <c r="H25" s="75"/>
      <c r="I25" s="75"/>
      <c r="J25" s="75"/>
      <c r="K25" s="75"/>
      <c r="L25" s="75"/>
      <c r="M25" s="75"/>
      <c r="N25" s="75"/>
      <c r="O25" s="75"/>
      <c r="P25" s="75"/>
      <c r="Q25" s="75"/>
      <c r="R25" s="75"/>
      <c r="S25" s="75"/>
      <c r="T25" s="75"/>
      <c r="U25" s="75"/>
      <c r="V25" s="75"/>
      <c r="W25" s="75"/>
      <c r="X25" s="75"/>
      <c r="Y25" s="75"/>
      <c r="Z25" s="75"/>
      <c r="AA25" s="75"/>
      <c r="AB25" s="75"/>
      <c r="AC25" s="75"/>
      <c r="AD25" s="76"/>
    </row>
    <row r="26" spans="1:30" ht="0.75" customHeight="1">
      <c r="A26" s="72"/>
      <c r="B26" s="73"/>
      <c r="C26" s="74"/>
      <c r="D26" s="74"/>
      <c r="E26" s="74"/>
      <c r="F26" s="74"/>
      <c r="G26" s="75"/>
      <c r="H26" s="75"/>
      <c r="I26" s="75"/>
      <c r="J26" s="75"/>
      <c r="K26" s="75"/>
      <c r="L26" s="75"/>
      <c r="M26" s="75"/>
      <c r="N26" s="75"/>
      <c r="O26" s="75"/>
      <c r="P26" s="75"/>
      <c r="Q26" s="75"/>
      <c r="R26" s="75"/>
      <c r="S26" s="75"/>
      <c r="T26" s="75"/>
      <c r="U26" s="75"/>
      <c r="V26" s="75"/>
      <c r="W26" s="75"/>
      <c r="X26" s="75"/>
      <c r="Y26" s="75"/>
      <c r="Z26" s="75"/>
      <c r="AA26" s="75"/>
      <c r="AB26" s="75"/>
      <c r="AC26" s="75"/>
      <c r="AD26" s="76"/>
    </row>
    <row r="27" spans="1:30" ht="0.75" customHeight="1">
      <c r="A27" s="72"/>
      <c r="B27" s="73"/>
      <c r="C27" s="74"/>
      <c r="D27" s="74"/>
      <c r="E27" s="74"/>
      <c r="F27" s="74"/>
      <c r="G27" s="75"/>
      <c r="H27" s="75"/>
      <c r="I27" s="75"/>
      <c r="J27" s="75"/>
      <c r="K27" s="75"/>
      <c r="L27" s="75"/>
      <c r="M27" s="75"/>
      <c r="N27" s="75"/>
      <c r="O27" s="75"/>
      <c r="P27" s="75"/>
      <c r="Q27" s="75"/>
      <c r="R27" s="75"/>
      <c r="S27" s="75"/>
      <c r="T27" s="75"/>
      <c r="U27" s="75"/>
      <c r="V27" s="75"/>
      <c r="W27" s="75"/>
      <c r="X27" s="75"/>
      <c r="Y27" s="75"/>
      <c r="Z27" s="75"/>
      <c r="AA27" s="75"/>
      <c r="AB27" s="75"/>
      <c r="AC27" s="75"/>
      <c r="AD27" s="76"/>
    </row>
    <row r="28" spans="1:30" ht="0.75" customHeight="1">
      <c r="A28" s="72"/>
      <c r="B28" s="73"/>
      <c r="C28" s="74"/>
      <c r="D28" s="74"/>
      <c r="E28" s="74"/>
      <c r="F28" s="74"/>
      <c r="G28" s="75"/>
      <c r="H28" s="75"/>
      <c r="I28" s="75"/>
      <c r="J28" s="75"/>
      <c r="K28" s="75"/>
      <c r="L28" s="75"/>
      <c r="M28" s="75"/>
      <c r="N28" s="75"/>
      <c r="O28" s="75"/>
      <c r="P28" s="75"/>
      <c r="Q28" s="75"/>
      <c r="R28" s="75"/>
      <c r="S28" s="75"/>
      <c r="T28" s="75"/>
      <c r="U28" s="75"/>
      <c r="V28" s="75"/>
      <c r="W28" s="75"/>
      <c r="X28" s="75"/>
      <c r="Y28" s="75"/>
      <c r="Z28" s="75"/>
      <c r="AA28" s="75"/>
      <c r="AB28" s="75"/>
      <c r="AC28" s="75"/>
      <c r="AD28" s="76"/>
    </row>
    <row r="29" spans="1:30" ht="0.75" customHeight="1">
      <c r="A29" s="72"/>
      <c r="B29" s="73"/>
      <c r="C29" s="74"/>
      <c r="D29" s="74"/>
      <c r="E29" s="74"/>
      <c r="F29" s="74"/>
      <c r="G29" s="75"/>
      <c r="H29" s="75"/>
      <c r="I29" s="75"/>
      <c r="J29" s="75"/>
      <c r="K29" s="75"/>
      <c r="L29" s="75"/>
      <c r="M29" s="75"/>
      <c r="N29" s="75"/>
      <c r="O29" s="75"/>
      <c r="P29" s="75"/>
      <c r="Q29" s="75"/>
      <c r="R29" s="75"/>
      <c r="S29" s="75"/>
      <c r="T29" s="75"/>
      <c r="U29" s="75"/>
      <c r="V29" s="75"/>
      <c r="W29" s="75"/>
      <c r="X29" s="75"/>
      <c r="Y29" s="75"/>
      <c r="Z29" s="75"/>
      <c r="AA29" s="75"/>
      <c r="AB29" s="75"/>
      <c r="AC29" s="75"/>
      <c r="AD29" s="76"/>
    </row>
    <row r="30" spans="1:30" ht="0.75" customHeight="1">
      <c r="A30" s="72"/>
      <c r="B30" s="73"/>
      <c r="C30" s="74"/>
      <c r="D30" s="74"/>
      <c r="E30" s="74"/>
      <c r="F30" s="74"/>
      <c r="G30" s="75"/>
      <c r="H30" s="75"/>
      <c r="I30" s="75"/>
      <c r="J30" s="75"/>
      <c r="K30" s="75"/>
      <c r="L30" s="75"/>
      <c r="M30" s="75"/>
      <c r="N30" s="75"/>
      <c r="O30" s="75"/>
      <c r="P30" s="75"/>
      <c r="Q30" s="75"/>
      <c r="R30" s="75"/>
      <c r="S30" s="75"/>
      <c r="T30" s="75"/>
      <c r="U30" s="75"/>
      <c r="V30" s="75"/>
      <c r="W30" s="75"/>
      <c r="X30" s="75"/>
      <c r="Y30" s="75"/>
      <c r="Z30" s="75"/>
      <c r="AA30" s="75"/>
      <c r="AB30" s="75"/>
      <c r="AC30" s="75"/>
      <c r="AD30" s="76"/>
    </row>
    <row r="31" spans="1:30" ht="24" customHeight="1">
      <c r="A31" s="77"/>
      <c r="B31" s="433" t="s">
        <v>67</v>
      </c>
      <c r="C31" s="433"/>
      <c r="D31" s="433"/>
      <c r="E31" s="433"/>
      <c r="F31" s="433"/>
      <c r="G31" s="433"/>
      <c r="H31" s="433"/>
      <c r="I31" s="433"/>
      <c r="J31" s="433"/>
      <c r="K31" s="433"/>
      <c r="L31" s="433"/>
      <c r="M31" s="433"/>
      <c r="N31" s="433"/>
      <c r="O31" s="433"/>
      <c r="P31" s="433"/>
      <c r="Q31" s="433"/>
      <c r="R31" s="433"/>
      <c r="S31" s="433"/>
      <c r="T31" s="78"/>
      <c r="U31" s="78"/>
      <c r="V31" s="78"/>
      <c r="W31" s="78"/>
      <c r="X31" s="78"/>
      <c r="Y31" s="78"/>
      <c r="Z31" s="78"/>
      <c r="AA31" s="78"/>
      <c r="AB31" s="79"/>
      <c r="AC31" s="79"/>
    </row>
    <row r="32" spans="1:30" s="49" customFormat="1" ht="26.25" customHeight="1">
      <c r="A32" s="77"/>
      <c r="B32" s="431" t="s">
        <v>91</v>
      </c>
      <c r="C32" s="432"/>
      <c r="D32" s="432"/>
      <c r="E32" s="432"/>
      <c r="F32" s="432"/>
      <c r="G32" s="432"/>
      <c r="H32" s="432"/>
      <c r="I32" s="432"/>
      <c r="J32" s="432"/>
      <c r="K32" s="432"/>
      <c r="L32" s="432"/>
      <c r="M32" s="432"/>
      <c r="N32" s="432"/>
      <c r="O32" s="432"/>
      <c r="P32" s="432"/>
      <c r="Q32" s="432"/>
      <c r="R32" s="432"/>
      <c r="S32" s="432"/>
      <c r="T32" s="79"/>
      <c r="U32" s="79"/>
      <c r="X32" s="79"/>
      <c r="Y32" s="79"/>
    </row>
    <row r="33" spans="1:25" s="49" customFormat="1" ht="27.75" customHeight="1">
      <c r="A33" s="77"/>
      <c r="B33" s="431" t="s">
        <v>118</v>
      </c>
      <c r="C33" s="432"/>
      <c r="D33" s="432"/>
      <c r="E33" s="432"/>
      <c r="F33" s="432"/>
      <c r="G33" s="432"/>
      <c r="H33" s="432"/>
      <c r="I33" s="432"/>
      <c r="J33" s="432"/>
      <c r="K33" s="432"/>
      <c r="L33" s="432"/>
      <c r="M33" s="432"/>
      <c r="N33" s="432"/>
      <c r="O33" s="432"/>
      <c r="P33" s="432"/>
      <c r="Q33" s="432"/>
      <c r="R33" s="432"/>
      <c r="S33" s="432"/>
      <c r="T33" s="79"/>
      <c r="U33" s="79"/>
      <c r="X33" s="79"/>
      <c r="Y33" s="79"/>
    </row>
    <row r="34" spans="1:25" s="49" customFormat="1" ht="28.5" customHeight="1">
      <c r="A34" s="77"/>
      <c r="B34" s="431" t="s">
        <v>102</v>
      </c>
      <c r="C34" s="432"/>
      <c r="D34" s="432"/>
      <c r="E34" s="432"/>
      <c r="F34" s="432"/>
      <c r="G34" s="432"/>
      <c r="H34" s="432"/>
      <c r="I34" s="432"/>
      <c r="J34" s="432"/>
      <c r="K34" s="432"/>
      <c r="L34" s="432"/>
      <c r="M34" s="432"/>
      <c r="N34" s="432"/>
      <c r="O34" s="432"/>
      <c r="P34" s="432"/>
      <c r="Q34" s="432"/>
      <c r="R34" s="432"/>
      <c r="S34" s="432"/>
      <c r="T34" s="79"/>
      <c r="U34" s="79"/>
      <c r="X34" s="79"/>
      <c r="Y34" s="79"/>
    </row>
    <row r="35" spans="1:25" s="49" customFormat="1" ht="27.75" customHeight="1">
      <c r="A35" s="77"/>
      <c r="B35" s="431" t="s">
        <v>119</v>
      </c>
      <c r="C35" s="432"/>
      <c r="D35" s="432"/>
      <c r="E35" s="432"/>
      <c r="F35" s="432"/>
      <c r="G35" s="432"/>
      <c r="H35" s="432"/>
      <c r="I35" s="432"/>
      <c r="J35" s="432"/>
      <c r="K35" s="432"/>
      <c r="L35" s="432"/>
      <c r="M35" s="432"/>
      <c r="N35" s="432"/>
      <c r="O35" s="432"/>
      <c r="P35" s="432"/>
      <c r="Q35" s="432"/>
      <c r="R35" s="432"/>
      <c r="S35" s="432"/>
      <c r="T35" s="79"/>
      <c r="U35" s="79"/>
      <c r="X35" s="79"/>
      <c r="Y35" s="79"/>
    </row>
    <row r="36" spans="1:25" s="49" customFormat="1" ht="24.75" customHeight="1">
      <c r="A36" s="77"/>
      <c r="B36" s="431" t="s">
        <v>104</v>
      </c>
      <c r="C36" s="432"/>
      <c r="D36" s="432"/>
      <c r="E36" s="432"/>
      <c r="F36" s="432"/>
      <c r="G36" s="432"/>
      <c r="H36" s="432"/>
      <c r="I36" s="432"/>
      <c r="J36" s="432"/>
      <c r="K36" s="432"/>
      <c r="L36" s="432"/>
      <c r="M36" s="432"/>
      <c r="N36" s="432"/>
      <c r="O36" s="432"/>
      <c r="P36" s="432"/>
      <c r="Q36" s="432"/>
      <c r="R36" s="432"/>
      <c r="S36" s="432"/>
      <c r="T36" s="79"/>
      <c r="U36" s="79"/>
      <c r="X36" s="79"/>
      <c r="Y36" s="79"/>
    </row>
    <row r="37" spans="1:25" s="49" customFormat="1" ht="29.25" customHeight="1">
      <c r="A37" s="77"/>
      <c r="B37" s="431" t="s">
        <v>120</v>
      </c>
      <c r="C37" s="432"/>
      <c r="D37" s="432"/>
      <c r="E37" s="432"/>
      <c r="F37" s="432"/>
      <c r="G37" s="432"/>
      <c r="H37" s="432"/>
      <c r="I37" s="432"/>
      <c r="J37" s="432"/>
      <c r="K37" s="432"/>
      <c r="L37" s="432"/>
      <c r="M37" s="432"/>
      <c r="N37" s="432"/>
      <c r="O37" s="432"/>
      <c r="P37" s="432"/>
      <c r="Q37" s="432"/>
      <c r="R37" s="432"/>
      <c r="S37" s="432"/>
      <c r="T37" s="79"/>
      <c r="U37" s="79"/>
      <c r="X37" s="79"/>
      <c r="Y37" s="79"/>
    </row>
    <row r="38" spans="1:25" s="49" customFormat="1" ht="24" customHeight="1">
      <c r="A38" s="77"/>
      <c r="B38" s="431" t="s">
        <v>121</v>
      </c>
      <c r="C38" s="432"/>
      <c r="D38" s="432"/>
      <c r="E38" s="432"/>
      <c r="F38" s="432"/>
      <c r="G38" s="432"/>
      <c r="H38" s="432"/>
      <c r="I38" s="432"/>
      <c r="J38" s="432"/>
      <c r="K38" s="432"/>
      <c r="L38" s="432"/>
      <c r="M38" s="432"/>
      <c r="N38" s="432"/>
      <c r="O38" s="432"/>
      <c r="P38" s="432"/>
      <c r="Q38" s="432"/>
      <c r="R38" s="432"/>
      <c r="S38" s="432"/>
      <c r="T38" s="79"/>
      <c r="U38" s="79"/>
      <c r="X38" s="79"/>
      <c r="Y38" s="79"/>
    </row>
    <row r="39" spans="1:25" s="49" customFormat="1" ht="27.75" customHeight="1">
      <c r="A39" s="77"/>
      <c r="B39" s="431" t="s">
        <v>122</v>
      </c>
      <c r="C39" s="432"/>
      <c r="D39" s="432"/>
      <c r="E39" s="432"/>
      <c r="F39" s="432"/>
      <c r="G39" s="432"/>
      <c r="H39" s="432"/>
      <c r="I39" s="432"/>
      <c r="J39" s="432"/>
      <c r="K39" s="432"/>
      <c r="L39" s="432"/>
      <c r="M39" s="432"/>
      <c r="N39" s="432"/>
      <c r="O39" s="432"/>
      <c r="P39" s="432"/>
      <c r="Q39" s="432"/>
      <c r="R39" s="432"/>
      <c r="S39" s="432"/>
      <c r="T39" s="79"/>
      <c r="U39" s="79"/>
      <c r="X39" s="79"/>
      <c r="Y39" s="79"/>
    </row>
    <row r="40" spans="1:25" s="49" customFormat="1" ht="34.5" customHeight="1">
      <c r="A40" s="77"/>
      <c r="B40" s="431" t="s">
        <v>123</v>
      </c>
      <c r="C40" s="432"/>
      <c r="D40" s="432"/>
      <c r="E40" s="432"/>
      <c r="F40" s="432"/>
      <c r="G40" s="432"/>
      <c r="H40" s="432"/>
      <c r="I40" s="432"/>
      <c r="J40" s="432"/>
      <c r="K40" s="432"/>
      <c r="L40" s="432"/>
      <c r="M40" s="432"/>
      <c r="N40" s="432"/>
      <c r="O40" s="432"/>
      <c r="P40" s="432"/>
      <c r="Q40" s="432"/>
      <c r="R40" s="432"/>
      <c r="S40" s="432"/>
      <c r="T40" s="79"/>
      <c r="U40" s="79"/>
      <c r="X40" s="79"/>
      <c r="Y40" s="79"/>
    </row>
    <row r="41" spans="1:25" s="49" customFormat="1" ht="31.5" customHeight="1">
      <c r="A41" s="77"/>
      <c r="B41" s="431" t="s">
        <v>124</v>
      </c>
      <c r="C41" s="432"/>
      <c r="D41" s="432"/>
      <c r="E41" s="432"/>
      <c r="F41" s="432"/>
      <c r="G41" s="432"/>
      <c r="H41" s="432"/>
      <c r="I41" s="432"/>
      <c r="J41" s="432"/>
      <c r="K41" s="432"/>
      <c r="L41" s="432"/>
      <c r="M41" s="432"/>
      <c r="N41" s="432"/>
      <c r="O41" s="432"/>
      <c r="P41" s="432"/>
      <c r="Q41" s="432"/>
      <c r="R41" s="432"/>
      <c r="S41" s="432"/>
      <c r="T41" s="79"/>
      <c r="U41" s="79"/>
      <c r="X41" s="79"/>
      <c r="Y41" s="79"/>
    </row>
    <row r="42" spans="1:25" s="49" customFormat="1" ht="33.75" customHeight="1">
      <c r="A42" s="77"/>
      <c r="B42" s="431" t="s">
        <v>125</v>
      </c>
      <c r="C42" s="432"/>
      <c r="D42" s="432"/>
      <c r="E42" s="432"/>
      <c r="F42" s="432"/>
      <c r="G42" s="432"/>
      <c r="H42" s="432"/>
      <c r="I42" s="432"/>
      <c r="J42" s="432"/>
      <c r="K42" s="432"/>
      <c r="L42" s="432"/>
      <c r="M42" s="432"/>
      <c r="N42" s="432"/>
      <c r="O42" s="432"/>
      <c r="P42" s="432"/>
      <c r="Q42" s="432"/>
      <c r="R42" s="432"/>
      <c r="S42" s="432"/>
      <c r="T42" s="79"/>
      <c r="U42" s="79"/>
      <c r="X42" s="79"/>
      <c r="Y42" s="79"/>
    </row>
    <row r="43" spans="1:25" s="49" customFormat="1" ht="39.75" customHeight="1">
      <c r="A43" s="77"/>
      <c r="B43" s="431" t="s">
        <v>204</v>
      </c>
      <c r="C43" s="432"/>
      <c r="D43" s="432"/>
      <c r="E43" s="432"/>
      <c r="F43" s="432"/>
      <c r="G43" s="432"/>
      <c r="H43" s="432"/>
      <c r="I43" s="432"/>
      <c r="J43" s="432"/>
      <c r="K43" s="432"/>
      <c r="L43" s="432"/>
      <c r="M43" s="432"/>
      <c r="N43" s="432"/>
      <c r="O43" s="432"/>
      <c r="P43" s="432"/>
      <c r="Q43" s="432"/>
      <c r="R43" s="432"/>
      <c r="S43" s="432"/>
      <c r="T43" s="79"/>
      <c r="U43" s="79"/>
      <c r="X43" s="79"/>
      <c r="Y43" s="79"/>
    </row>
    <row r="44" spans="1:25" s="49" customFormat="1" ht="37.5" customHeight="1">
      <c r="A44" s="77"/>
      <c r="B44" s="431" t="s">
        <v>205</v>
      </c>
      <c r="C44" s="432"/>
      <c r="D44" s="432"/>
      <c r="E44" s="432"/>
      <c r="F44" s="432"/>
      <c r="G44" s="432"/>
      <c r="H44" s="432"/>
      <c r="I44" s="432"/>
      <c r="J44" s="432"/>
      <c r="K44" s="432"/>
      <c r="L44" s="432"/>
      <c r="M44" s="432"/>
      <c r="N44" s="432"/>
      <c r="O44" s="432"/>
      <c r="P44" s="432"/>
      <c r="Q44" s="432"/>
      <c r="R44" s="432"/>
      <c r="S44" s="432"/>
      <c r="T44" s="79"/>
      <c r="U44" s="79"/>
      <c r="X44" s="79"/>
      <c r="Y44" s="79"/>
    </row>
    <row r="45" spans="1:25" s="49" customFormat="1" ht="28.5" customHeight="1">
      <c r="A45" s="77"/>
      <c r="B45" s="431" t="s">
        <v>206</v>
      </c>
      <c r="C45" s="432"/>
      <c r="D45" s="432"/>
      <c r="E45" s="432"/>
      <c r="F45" s="432"/>
      <c r="G45" s="432"/>
      <c r="H45" s="432"/>
      <c r="I45" s="432"/>
      <c r="J45" s="432"/>
      <c r="K45" s="432"/>
      <c r="L45" s="432"/>
      <c r="M45" s="432"/>
      <c r="N45" s="432"/>
      <c r="O45" s="432"/>
      <c r="P45" s="432"/>
      <c r="Q45" s="432"/>
      <c r="R45" s="432"/>
      <c r="S45" s="432"/>
      <c r="T45" s="79"/>
      <c r="U45" s="79"/>
      <c r="X45" s="79"/>
      <c r="Y45" s="79"/>
    </row>
    <row r="46" spans="1:25" s="49" customFormat="1" ht="28.5" customHeight="1">
      <c r="A46" s="77"/>
      <c r="B46" s="431" t="s">
        <v>207</v>
      </c>
      <c r="C46" s="432"/>
      <c r="D46" s="432"/>
      <c r="E46" s="432"/>
      <c r="F46" s="432"/>
      <c r="G46" s="432"/>
      <c r="H46" s="432"/>
      <c r="I46" s="432"/>
      <c r="J46" s="432"/>
      <c r="K46" s="432"/>
      <c r="L46" s="432"/>
      <c r="M46" s="432"/>
      <c r="N46" s="432"/>
      <c r="O46" s="432"/>
      <c r="P46" s="432"/>
      <c r="Q46" s="432"/>
      <c r="R46" s="432"/>
      <c r="S46" s="432"/>
      <c r="T46" s="79"/>
      <c r="U46" s="79"/>
      <c r="X46" s="79"/>
      <c r="Y46" s="79"/>
    </row>
    <row r="47" spans="1:25" s="49" customFormat="1" ht="36.75" customHeight="1">
      <c r="A47" s="77"/>
      <c r="B47" s="431" t="s">
        <v>192</v>
      </c>
      <c r="C47" s="432"/>
      <c r="D47" s="432"/>
      <c r="E47" s="432"/>
      <c r="F47" s="432"/>
      <c r="G47" s="432"/>
      <c r="H47" s="432"/>
      <c r="I47" s="432"/>
      <c r="J47" s="432"/>
      <c r="K47" s="432"/>
      <c r="L47" s="432"/>
      <c r="M47" s="432"/>
      <c r="N47" s="432"/>
      <c r="O47" s="432"/>
      <c r="P47" s="432"/>
      <c r="Q47" s="432"/>
      <c r="R47" s="432"/>
      <c r="S47" s="432"/>
      <c r="T47" s="79"/>
      <c r="U47" s="79"/>
      <c r="X47" s="79"/>
      <c r="Y47" s="79"/>
    </row>
    <row r="48" spans="1:25" s="49" customFormat="1" ht="43.5" customHeight="1">
      <c r="A48" s="77"/>
      <c r="B48" s="431" t="s">
        <v>193</v>
      </c>
      <c r="C48" s="432"/>
      <c r="D48" s="432"/>
      <c r="E48" s="432"/>
      <c r="F48" s="432"/>
      <c r="G48" s="432"/>
      <c r="H48" s="432"/>
      <c r="I48" s="432"/>
      <c r="J48" s="432"/>
      <c r="K48" s="432"/>
      <c r="L48" s="432"/>
      <c r="M48" s="432"/>
      <c r="N48" s="432"/>
      <c r="O48" s="432"/>
      <c r="P48" s="432"/>
      <c r="Q48" s="432"/>
      <c r="R48" s="432"/>
      <c r="S48" s="432"/>
      <c r="T48" s="79"/>
      <c r="U48" s="79"/>
      <c r="X48" s="79"/>
      <c r="Y48" s="79"/>
    </row>
    <row r="49" spans="1:30" s="49" customFormat="1" ht="28.5" customHeight="1">
      <c r="A49" s="77"/>
      <c r="B49" s="431" t="s">
        <v>194</v>
      </c>
      <c r="C49" s="432"/>
      <c r="D49" s="432"/>
      <c r="E49" s="432"/>
      <c r="F49" s="432"/>
      <c r="G49" s="432"/>
      <c r="H49" s="432"/>
      <c r="I49" s="432"/>
      <c r="J49" s="432"/>
      <c r="K49" s="432"/>
      <c r="L49" s="432"/>
      <c r="M49" s="432"/>
      <c r="N49" s="432"/>
      <c r="O49" s="432"/>
      <c r="P49" s="432"/>
      <c r="Q49" s="432"/>
      <c r="R49" s="432"/>
      <c r="S49" s="432"/>
      <c r="T49" s="79"/>
      <c r="U49" s="79"/>
      <c r="X49" s="79"/>
      <c r="Y49" s="79"/>
    </row>
    <row r="50" spans="1:30" s="49" customFormat="1" ht="30.75" customHeight="1">
      <c r="A50" s="77"/>
      <c r="B50" s="431" t="s">
        <v>195</v>
      </c>
      <c r="C50" s="432"/>
      <c r="D50" s="432"/>
      <c r="E50" s="432"/>
      <c r="F50" s="432"/>
      <c r="G50" s="432"/>
      <c r="H50" s="432"/>
      <c r="I50" s="432"/>
      <c r="J50" s="432"/>
      <c r="K50" s="432"/>
      <c r="L50" s="432"/>
      <c r="M50" s="432"/>
      <c r="N50" s="432"/>
      <c r="O50" s="432"/>
      <c r="P50" s="432"/>
      <c r="Q50" s="432"/>
      <c r="R50" s="432"/>
      <c r="S50" s="432"/>
      <c r="T50" s="79"/>
      <c r="U50" s="79"/>
      <c r="X50" s="79"/>
      <c r="Y50" s="79"/>
    </row>
    <row r="51" spans="1:30" s="49" customFormat="1" ht="26.25" customHeight="1">
      <c r="A51" s="77"/>
      <c r="B51" s="431" t="s">
        <v>196</v>
      </c>
      <c r="C51" s="431"/>
      <c r="D51" s="431"/>
      <c r="E51" s="431"/>
      <c r="F51" s="431"/>
      <c r="G51" s="431"/>
      <c r="H51" s="431"/>
      <c r="I51" s="431"/>
      <c r="J51" s="431"/>
      <c r="K51" s="431"/>
      <c r="L51" s="431"/>
      <c r="M51" s="431"/>
      <c r="N51" s="431"/>
      <c r="O51" s="431"/>
      <c r="P51" s="431"/>
      <c r="Q51" s="431"/>
      <c r="R51" s="431"/>
      <c r="S51" s="431"/>
      <c r="T51" s="81"/>
      <c r="U51" s="81"/>
      <c r="V51" s="81"/>
      <c r="W51" s="81"/>
      <c r="X51" s="81"/>
      <c r="Y51" s="81"/>
      <c r="Z51" s="81"/>
      <c r="AA51" s="81"/>
      <c r="AB51" s="82"/>
      <c r="AC51" s="82"/>
      <c r="AD51" s="79"/>
    </row>
    <row r="52" spans="1:30" s="49" customFormat="1" ht="29.25" customHeight="1">
      <c r="A52" s="77"/>
      <c r="B52" s="431" t="s">
        <v>197</v>
      </c>
      <c r="C52" s="431"/>
      <c r="D52" s="431"/>
      <c r="E52" s="431"/>
      <c r="F52" s="431"/>
      <c r="G52" s="431"/>
      <c r="H52" s="431"/>
      <c r="I52" s="431"/>
      <c r="J52" s="431"/>
      <c r="K52" s="431"/>
      <c r="L52" s="431"/>
      <c r="M52" s="431"/>
      <c r="N52" s="431"/>
      <c r="O52" s="431"/>
      <c r="P52" s="431"/>
      <c r="Q52" s="431"/>
      <c r="R52" s="431"/>
      <c r="S52" s="431"/>
      <c r="AB52" s="82"/>
      <c r="AC52" s="82"/>
      <c r="AD52" s="79"/>
    </row>
    <row r="53" spans="1:30" s="49" customFormat="1" ht="27" customHeight="1">
      <c r="A53" s="77"/>
      <c r="B53" s="431" t="s">
        <v>198</v>
      </c>
      <c r="C53" s="431"/>
      <c r="D53" s="431"/>
      <c r="E53" s="431"/>
      <c r="F53" s="431"/>
      <c r="G53" s="431"/>
      <c r="H53" s="431"/>
      <c r="I53" s="431"/>
      <c r="J53" s="431"/>
      <c r="K53" s="431"/>
      <c r="L53" s="431"/>
      <c r="M53" s="431"/>
      <c r="N53" s="431"/>
      <c r="O53" s="431"/>
      <c r="P53" s="431"/>
      <c r="Q53" s="431"/>
      <c r="R53" s="431"/>
      <c r="S53" s="431"/>
      <c r="AB53" s="82"/>
      <c r="AC53" s="82"/>
      <c r="AD53" s="79"/>
    </row>
    <row r="54" spans="1:30" s="49" customFormat="1" ht="27" customHeight="1">
      <c r="A54" s="77"/>
      <c r="B54" s="49" t="s">
        <v>199</v>
      </c>
      <c r="AB54" s="82"/>
      <c r="AC54" s="82"/>
      <c r="AD54" s="79"/>
    </row>
    <row r="55" spans="1:30" s="49" customFormat="1" ht="30.75" customHeight="1">
      <c r="A55" s="77"/>
      <c r="B55" s="431" t="s">
        <v>200</v>
      </c>
      <c r="C55" s="431"/>
      <c r="D55" s="431"/>
      <c r="E55" s="431"/>
      <c r="F55" s="431"/>
      <c r="G55" s="431"/>
      <c r="H55" s="431"/>
      <c r="I55" s="431"/>
      <c r="J55" s="431"/>
      <c r="K55" s="431"/>
      <c r="L55" s="431"/>
      <c r="M55" s="431"/>
      <c r="N55" s="431"/>
      <c r="O55" s="431"/>
      <c r="P55" s="431"/>
      <c r="Q55" s="431"/>
      <c r="R55" s="431"/>
      <c r="S55" s="431"/>
      <c r="T55" s="81"/>
      <c r="U55" s="81"/>
      <c r="V55" s="81"/>
      <c r="W55" s="81"/>
      <c r="X55" s="81"/>
      <c r="Y55" s="81"/>
      <c r="Z55" s="81"/>
      <c r="AA55" s="81"/>
      <c r="AB55" s="82"/>
      <c r="AC55" s="82"/>
      <c r="AD55" s="79"/>
    </row>
    <row r="56" spans="1:30" s="49" customFormat="1" ht="29.25" customHeight="1">
      <c r="A56" s="77"/>
      <c r="B56" s="49" t="s">
        <v>201</v>
      </c>
      <c r="AB56" s="82"/>
      <c r="AC56" s="82"/>
      <c r="AD56" s="79"/>
    </row>
    <row r="57" spans="1:30" s="49" customFormat="1" ht="27" customHeight="1">
      <c r="A57" s="77"/>
      <c r="B57" s="431" t="s">
        <v>202</v>
      </c>
      <c r="C57" s="431"/>
      <c r="D57" s="431"/>
      <c r="E57" s="431"/>
      <c r="F57" s="431"/>
      <c r="G57" s="431"/>
      <c r="H57" s="431"/>
      <c r="I57" s="431"/>
      <c r="J57" s="431"/>
      <c r="K57" s="431"/>
      <c r="L57" s="431"/>
      <c r="M57" s="431"/>
      <c r="N57" s="431"/>
      <c r="O57" s="431"/>
      <c r="P57" s="431"/>
      <c r="Q57" s="431"/>
      <c r="R57" s="431"/>
      <c r="S57" s="431"/>
      <c r="AB57" s="82"/>
      <c r="AC57" s="82"/>
      <c r="AD57" s="79"/>
    </row>
    <row r="58" spans="1:30" s="49" customFormat="1" ht="24.75" customHeight="1">
      <c r="A58" s="77"/>
      <c r="B58" s="49" t="s">
        <v>203</v>
      </c>
      <c r="AB58" s="82"/>
      <c r="AC58" s="82"/>
      <c r="AD58" s="79"/>
    </row>
    <row r="59" spans="1:30" s="49" customFormat="1" ht="24.75" customHeight="1">
      <c r="A59" s="77"/>
      <c r="B59" s="49" t="s">
        <v>190</v>
      </c>
      <c r="AB59" s="82"/>
      <c r="AC59" s="82"/>
      <c r="AD59" s="79"/>
    </row>
    <row r="60" spans="1:30" s="49" customFormat="1" ht="24.75" customHeight="1">
      <c r="A60" s="77"/>
      <c r="B60" s="49" t="s">
        <v>191</v>
      </c>
      <c r="AB60" s="82"/>
      <c r="AC60" s="82"/>
      <c r="AD60" s="79"/>
    </row>
    <row r="61" spans="1:30" ht="27" customHeight="1">
      <c r="A61" s="77"/>
      <c r="B61" s="431" t="s">
        <v>126</v>
      </c>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row>
    <row r="62" spans="1:30" ht="20.100000000000001" customHeight="1">
      <c r="A62" s="77"/>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row>
    <row r="63" spans="1:30" ht="20.100000000000001" customHeight="1">
      <c r="A63" s="77"/>
      <c r="B63" s="83"/>
      <c r="C63" s="81"/>
      <c r="D63" s="81"/>
      <c r="E63" s="81"/>
      <c r="F63" s="81"/>
      <c r="G63" s="79"/>
      <c r="H63" s="79"/>
      <c r="I63" s="79"/>
      <c r="J63" s="79"/>
      <c r="K63" s="79"/>
      <c r="L63" s="79"/>
      <c r="M63" s="79"/>
      <c r="N63" s="79"/>
      <c r="O63" s="79"/>
      <c r="P63" s="79"/>
      <c r="Q63" s="79"/>
      <c r="R63" s="79"/>
      <c r="S63" s="79"/>
      <c r="T63" s="79"/>
      <c r="U63" s="79"/>
      <c r="V63" s="79"/>
      <c r="W63" s="79"/>
      <c r="X63" s="79"/>
      <c r="Y63" s="79"/>
      <c r="Z63" s="79"/>
      <c r="AA63" s="79"/>
      <c r="AB63" s="79"/>
      <c r="AC63" s="79"/>
    </row>
    <row r="64" spans="1:30" ht="20.100000000000001" customHeight="1">
      <c r="A64" s="77"/>
      <c r="B64" s="83"/>
      <c r="C64" s="81"/>
      <c r="D64" s="81"/>
      <c r="E64" s="81"/>
      <c r="F64" s="81"/>
      <c r="G64" s="79"/>
      <c r="H64" s="79"/>
      <c r="I64" s="79"/>
      <c r="J64" s="79"/>
      <c r="K64" s="79"/>
      <c r="L64" s="79"/>
      <c r="M64" s="79"/>
      <c r="N64" s="79"/>
      <c r="O64" s="79"/>
      <c r="P64" s="79"/>
      <c r="Q64" s="79"/>
      <c r="R64" s="79"/>
      <c r="S64" s="79"/>
      <c r="T64" s="79"/>
      <c r="U64" s="79"/>
      <c r="V64" s="79"/>
      <c r="W64" s="79"/>
      <c r="X64" s="79"/>
      <c r="Y64" s="79"/>
      <c r="Z64" s="79"/>
      <c r="AA64" s="79"/>
      <c r="AB64" s="79"/>
      <c r="AC64" s="79"/>
    </row>
    <row r="65" spans="1:29" ht="20.100000000000001" customHeight="1">
      <c r="A65" s="77"/>
      <c r="B65" s="83"/>
      <c r="C65" s="81"/>
      <c r="D65" s="81"/>
      <c r="E65" s="81"/>
      <c r="F65" s="81"/>
      <c r="G65" s="79"/>
      <c r="H65" s="79"/>
      <c r="I65" s="79"/>
      <c r="J65" s="79"/>
      <c r="K65" s="79"/>
      <c r="L65" s="79"/>
      <c r="M65" s="79"/>
      <c r="N65" s="79"/>
      <c r="O65" s="79"/>
      <c r="P65" s="79"/>
      <c r="Q65" s="79"/>
      <c r="R65" s="79"/>
      <c r="S65" s="79"/>
      <c r="T65" s="79"/>
      <c r="U65" s="79"/>
      <c r="V65" s="79"/>
      <c r="W65" s="79"/>
      <c r="X65" s="79"/>
      <c r="Y65" s="79"/>
      <c r="Z65" s="79"/>
      <c r="AA65" s="79"/>
      <c r="AB65" s="79"/>
      <c r="AC65" s="79"/>
    </row>
    <row r="66" spans="1:29" ht="20.100000000000001" customHeight="1">
      <c r="A66" s="77"/>
      <c r="B66" s="83"/>
      <c r="C66" s="81"/>
      <c r="D66" s="81"/>
      <c r="E66" s="81"/>
      <c r="F66" s="81"/>
      <c r="G66" s="79"/>
      <c r="H66" s="79"/>
      <c r="I66" s="79"/>
      <c r="J66" s="79"/>
      <c r="K66" s="79"/>
      <c r="L66" s="79"/>
      <c r="M66" s="79"/>
      <c r="N66" s="79"/>
      <c r="O66" s="79"/>
      <c r="P66" s="79"/>
      <c r="Q66" s="79"/>
      <c r="R66" s="79"/>
      <c r="S66" s="79"/>
      <c r="T66" s="79"/>
      <c r="U66" s="79"/>
      <c r="V66" s="79"/>
      <c r="W66" s="79"/>
      <c r="X66" s="79"/>
      <c r="Y66" s="79"/>
      <c r="Z66" s="79"/>
      <c r="AA66" s="79"/>
      <c r="AB66" s="79"/>
      <c r="AC66" s="79"/>
    </row>
    <row r="67" spans="1:29" ht="20.100000000000001" customHeight="1">
      <c r="A67" s="77"/>
      <c r="B67" s="83"/>
      <c r="C67" s="81"/>
      <c r="D67" s="81"/>
      <c r="E67" s="81"/>
      <c r="F67" s="81"/>
      <c r="G67" s="79"/>
      <c r="H67" s="79"/>
      <c r="I67" s="79"/>
      <c r="J67" s="79"/>
      <c r="K67" s="79"/>
      <c r="L67" s="79"/>
      <c r="M67" s="79"/>
      <c r="N67" s="79"/>
      <c r="O67" s="79"/>
      <c r="P67" s="79"/>
      <c r="Q67" s="79"/>
      <c r="R67" s="79"/>
      <c r="S67" s="79"/>
      <c r="T67" s="79"/>
      <c r="U67" s="79"/>
      <c r="V67" s="79"/>
      <c r="W67" s="79"/>
      <c r="X67" s="79"/>
      <c r="Y67" s="79"/>
      <c r="Z67" s="79"/>
      <c r="AA67" s="79"/>
      <c r="AB67" s="79"/>
      <c r="AC67" s="79"/>
    </row>
    <row r="68" spans="1:29" ht="20.100000000000001" customHeight="1">
      <c r="A68" s="77"/>
      <c r="B68" s="83"/>
      <c r="C68" s="81"/>
      <c r="D68" s="81"/>
      <c r="E68" s="81"/>
      <c r="F68" s="81"/>
      <c r="G68" s="79"/>
      <c r="H68" s="79"/>
      <c r="I68" s="79"/>
      <c r="J68" s="79"/>
      <c r="K68" s="79"/>
      <c r="L68" s="79"/>
      <c r="M68" s="79"/>
      <c r="N68" s="79"/>
      <c r="O68" s="79"/>
      <c r="P68" s="79"/>
      <c r="Q68" s="79"/>
      <c r="R68" s="79"/>
      <c r="S68" s="79"/>
      <c r="T68" s="79"/>
      <c r="U68" s="79"/>
      <c r="V68" s="79"/>
      <c r="W68" s="79"/>
      <c r="X68" s="79"/>
      <c r="Y68" s="79"/>
      <c r="Z68" s="79"/>
      <c r="AA68" s="79"/>
      <c r="AB68" s="79"/>
      <c r="AC68" s="79"/>
    </row>
    <row r="69" spans="1:29" ht="20.100000000000001" customHeight="1">
      <c r="A69" s="77"/>
      <c r="B69" s="83"/>
      <c r="C69" s="81"/>
      <c r="D69" s="81"/>
      <c r="E69" s="81"/>
      <c r="F69" s="81"/>
      <c r="G69" s="79"/>
      <c r="H69" s="79"/>
      <c r="I69" s="79"/>
      <c r="J69" s="79"/>
      <c r="K69" s="79"/>
      <c r="L69" s="79"/>
      <c r="M69" s="79"/>
      <c r="N69" s="79"/>
      <c r="O69" s="79"/>
      <c r="P69" s="79"/>
      <c r="Q69" s="79"/>
      <c r="R69" s="79"/>
      <c r="S69" s="79"/>
      <c r="T69" s="79"/>
      <c r="U69" s="79"/>
      <c r="V69" s="79"/>
      <c r="W69" s="79"/>
      <c r="X69" s="79"/>
      <c r="Y69" s="79"/>
      <c r="Z69" s="79"/>
      <c r="AA69" s="79"/>
      <c r="AB69" s="79"/>
      <c r="AC69" s="79"/>
    </row>
    <row r="70" spans="1:29" ht="20.100000000000001" customHeight="1">
      <c r="A70" s="77"/>
      <c r="B70" s="83"/>
      <c r="C70" s="81"/>
      <c r="D70" s="81"/>
      <c r="E70" s="81"/>
      <c r="F70" s="81"/>
      <c r="G70" s="79"/>
      <c r="H70" s="79"/>
      <c r="I70" s="79"/>
      <c r="J70" s="79"/>
      <c r="K70" s="79"/>
      <c r="L70" s="79"/>
      <c r="M70" s="79"/>
      <c r="N70" s="79"/>
      <c r="O70" s="79"/>
      <c r="P70" s="79"/>
      <c r="Q70" s="79"/>
      <c r="R70" s="79"/>
      <c r="S70" s="79"/>
      <c r="T70" s="79"/>
      <c r="U70" s="79"/>
      <c r="V70" s="79"/>
      <c r="W70" s="79"/>
      <c r="X70" s="79"/>
      <c r="Y70" s="79"/>
      <c r="Z70" s="79"/>
      <c r="AA70" s="79"/>
      <c r="AB70" s="79"/>
      <c r="AC70" s="79"/>
    </row>
    <row r="71" spans="1:29" ht="20.100000000000001" customHeight="1">
      <c r="A71" s="77"/>
      <c r="B71" s="83"/>
      <c r="C71" s="81"/>
      <c r="D71" s="81"/>
      <c r="E71" s="81"/>
      <c r="F71" s="81"/>
      <c r="G71" s="79"/>
      <c r="H71" s="79"/>
      <c r="I71" s="79"/>
      <c r="J71" s="79"/>
      <c r="K71" s="79"/>
      <c r="L71" s="79"/>
      <c r="M71" s="79"/>
      <c r="N71" s="79"/>
      <c r="O71" s="79"/>
      <c r="P71" s="79"/>
      <c r="Q71" s="79"/>
      <c r="R71" s="79"/>
      <c r="S71" s="79"/>
      <c r="T71" s="79"/>
      <c r="U71" s="79"/>
      <c r="V71" s="79"/>
      <c r="W71" s="79"/>
      <c r="X71" s="79"/>
      <c r="Y71" s="79"/>
      <c r="Z71" s="79"/>
      <c r="AA71" s="79"/>
      <c r="AB71" s="79"/>
      <c r="AC71" s="79"/>
    </row>
    <row r="72" spans="1:29" ht="20.100000000000001" customHeight="1">
      <c r="A72" s="77"/>
      <c r="B72" s="83"/>
      <c r="C72" s="81"/>
      <c r="D72" s="81"/>
      <c r="E72" s="81"/>
      <c r="F72" s="81"/>
      <c r="G72" s="79"/>
      <c r="H72" s="79"/>
      <c r="I72" s="79"/>
      <c r="J72" s="79"/>
      <c r="K72" s="79"/>
      <c r="L72" s="79"/>
      <c r="M72" s="79"/>
      <c r="N72" s="79"/>
      <c r="O72" s="79"/>
      <c r="P72" s="79"/>
      <c r="Q72" s="79"/>
      <c r="R72" s="79"/>
      <c r="S72" s="79"/>
      <c r="T72" s="79"/>
      <c r="U72" s="79"/>
      <c r="V72" s="79"/>
      <c r="W72" s="79"/>
      <c r="X72" s="79"/>
      <c r="Y72" s="79"/>
      <c r="Z72" s="79"/>
      <c r="AA72" s="79"/>
      <c r="AB72" s="79"/>
      <c r="AC72" s="79"/>
    </row>
    <row r="73" spans="1:29" ht="20.100000000000001" customHeight="1">
      <c r="A73" s="77"/>
      <c r="B73" s="83"/>
      <c r="C73" s="81"/>
      <c r="D73" s="81"/>
      <c r="E73" s="81"/>
      <c r="F73" s="81"/>
      <c r="G73" s="79"/>
      <c r="H73" s="79"/>
      <c r="I73" s="79"/>
      <c r="J73" s="79"/>
      <c r="K73" s="79"/>
      <c r="L73" s="79"/>
      <c r="M73" s="79"/>
      <c r="N73" s="79"/>
      <c r="O73" s="79"/>
      <c r="P73" s="79"/>
      <c r="Q73" s="79"/>
      <c r="R73" s="79"/>
      <c r="S73" s="79"/>
      <c r="T73" s="79"/>
      <c r="U73" s="79"/>
      <c r="V73" s="79"/>
      <c r="W73" s="79"/>
      <c r="X73" s="79"/>
      <c r="Y73" s="79"/>
      <c r="Z73" s="79"/>
      <c r="AA73" s="79"/>
      <c r="AB73" s="79"/>
      <c r="AC73" s="79"/>
    </row>
    <row r="74" spans="1:29" ht="20.100000000000001" customHeight="1">
      <c r="A74" s="77"/>
      <c r="B74" s="83"/>
      <c r="C74" s="81"/>
      <c r="D74" s="81"/>
      <c r="E74" s="81"/>
      <c r="F74" s="81"/>
      <c r="G74" s="79"/>
      <c r="H74" s="79"/>
      <c r="I74" s="79"/>
      <c r="J74" s="79"/>
      <c r="K74" s="79"/>
      <c r="L74" s="79"/>
      <c r="M74" s="79"/>
      <c r="N74" s="79"/>
      <c r="O74" s="79"/>
      <c r="P74" s="79"/>
      <c r="Q74" s="79"/>
      <c r="R74" s="79"/>
      <c r="S74" s="79"/>
      <c r="T74" s="79"/>
      <c r="U74" s="79"/>
      <c r="V74" s="79"/>
      <c r="W74" s="79"/>
      <c r="X74" s="79"/>
      <c r="Y74" s="79"/>
      <c r="Z74" s="79"/>
      <c r="AA74" s="79"/>
      <c r="AB74" s="79"/>
      <c r="AC74" s="79"/>
    </row>
    <row r="75" spans="1:29" ht="20.100000000000001" customHeight="1">
      <c r="A75" s="77"/>
      <c r="B75" s="83"/>
      <c r="C75" s="81"/>
      <c r="D75" s="81"/>
      <c r="E75" s="81"/>
      <c r="F75" s="81"/>
      <c r="G75" s="79"/>
      <c r="H75" s="79"/>
      <c r="I75" s="79"/>
      <c r="J75" s="79"/>
      <c r="K75" s="79"/>
      <c r="L75" s="79"/>
      <c r="M75" s="79"/>
      <c r="N75" s="79"/>
      <c r="O75" s="79"/>
      <c r="P75" s="79"/>
      <c r="Q75" s="79"/>
      <c r="R75" s="79"/>
      <c r="S75" s="79"/>
      <c r="T75" s="79"/>
      <c r="U75" s="79"/>
      <c r="V75" s="79"/>
      <c r="W75" s="79"/>
      <c r="X75" s="79"/>
      <c r="Y75" s="79"/>
      <c r="Z75" s="79"/>
      <c r="AA75" s="79"/>
      <c r="AB75" s="79"/>
      <c r="AC75" s="79"/>
    </row>
    <row r="76" spans="1:29" ht="20.100000000000001" customHeight="1">
      <c r="A76" s="77"/>
      <c r="B76" s="83"/>
      <c r="C76" s="81"/>
      <c r="D76" s="81"/>
      <c r="E76" s="81"/>
      <c r="F76" s="81"/>
      <c r="G76" s="79"/>
      <c r="H76" s="79"/>
      <c r="I76" s="79"/>
      <c r="J76" s="79"/>
      <c r="K76" s="79"/>
      <c r="L76" s="79"/>
      <c r="M76" s="79"/>
      <c r="N76" s="79"/>
      <c r="O76" s="79"/>
      <c r="P76" s="79"/>
      <c r="Q76" s="79"/>
      <c r="R76" s="79"/>
      <c r="S76" s="79"/>
      <c r="T76" s="79"/>
      <c r="U76" s="79"/>
      <c r="V76" s="79"/>
      <c r="W76" s="79"/>
      <c r="X76" s="79"/>
      <c r="Y76" s="79"/>
      <c r="Z76" s="79"/>
      <c r="AA76" s="79"/>
      <c r="AB76" s="79"/>
      <c r="AC76" s="79"/>
    </row>
    <row r="77" spans="1:29" ht="15.75">
      <c r="A77" s="77"/>
      <c r="B77" s="83"/>
      <c r="C77" s="81"/>
      <c r="D77" s="81"/>
      <c r="E77" s="81"/>
      <c r="F77" s="81"/>
      <c r="G77" s="79"/>
      <c r="H77" s="79"/>
      <c r="I77" s="79"/>
      <c r="J77" s="79"/>
      <c r="K77" s="79"/>
      <c r="L77" s="79"/>
      <c r="M77" s="79"/>
      <c r="N77" s="79"/>
      <c r="O77" s="79"/>
      <c r="P77" s="79"/>
      <c r="Q77" s="79"/>
      <c r="R77" s="79"/>
      <c r="S77" s="79"/>
      <c r="T77" s="79"/>
      <c r="U77" s="79"/>
      <c r="V77" s="79"/>
      <c r="W77" s="79"/>
      <c r="X77" s="79"/>
      <c r="Y77" s="79"/>
      <c r="Z77" s="79"/>
      <c r="AA77" s="79"/>
      <c r="AB77" s="79"/>
      <c r="AC77" s="79"/>
    </row>
    <row r="78" spans="1:29" ht="15.75">
      <c r="A78" s="77"/>
      <c r="B78" s="83"/>
      <c r="C78" s="81"/>
      <c r="D78" s="81"/>
      <c r="E78" s="81"/>
      <c r="F78" s="81"/>
      <c r="G78" s="79"/>
      <c r="H78" s="79"/>
      <c r="I78" s="79"/>
      <c r="J78" s="79"/>
      <c r="K78" s="79"/>
      <c r="L78" s="79"/>
      <c r="M78" s="79"/>
      <c r="N78" s="79"/>
      <c r="O78" s="79"/>
      <c r="P78" s="79"/>
      <c r="Q78" s="79"/>
      <c r="R78" s="79"/>
      <c r="S78" s="79"/>
      <c r="T78" s="79"/>
      <c r="U78" s="79"/>
      <c r="V78" s="79"/>
      <c r="W78" s="79"/>
      <c r="X78" s="79"/>
      <c r="Y78" s="79"/>
      <c r="Z78" s="79"/>
      <c r="AA78" s="79"/>
      <c r="AB78" s="79"/>
      <c r="AC78" s="79"/>
    </row>
    <row r="79" spans="1:29" ht="15.75">
      <c r="A79" s="77"/>
      <c r="B79" s="83"/>
      <c r="C79" s="81"/>
      <c r="D79" s="81"/>
      <c r="E79" s="81"/>
      <c r="F79" s="81"/>
      <c r="G79" s="79"/>
      <c r="H79" s="79"/>
      <c r="I79" s="79"/>
      <c r="J79" s="79"/>
      <c r="K79" s="79"/>
      <c r="L79" s="79"/>
      <c r="M79" s="79"/>
      <c r="N79" s="79"/>
      <c r="O79" s="79"/>
      <c r="P79" s="79"/>
      <c r="Q79" s="79"/>
      <c r="R79" s="79"/>
      <c r="S79" s="79"/>
      <c r="T79" s="79"/>
      <c r="U79" s="79"/>
      <c r="V79" s="79"/>
      <c r="W79" s="79"/>
      <c r="X79" s="79"/>
      <c r="Y79" s="79"/>
      <c r="Z79" s="79"/>
      <c r="AA79" s="79"/>
      <c r="AB79" s="79"/>
      <c r="AC79" s="79"/>
    </row>
    <row r="80" spans="1:29" ht="15.75">
      <c r="A80" s="77"/>
      <c r="B80" s="83"/>
      <c r="C80" s="81"/>
      <c r="D80" s="81"/>
      <c r="E80" s="81"/>
      <c r="F80" s="81"/>
      <c r="G80" s="79"/>
      <c r="H80" s="79"/>
      <c r="I80" s="79"/>
      <c r="J80" s="79"/>
      <c r="K80" s="79"/>
      <c r="L80" s="79"/>
      <c r="M80" s="79"/>
      <c r="N80" s="79"/>
      <c r="O80" s="79"/>
      <c r="P80" s="79"/>
      <c r="Q80" s="79"/>
      <c r="R80" s="79"/>
      <c r="S80" s="79"/>
      <c r="T80" s="79"/>
      <c r="U80" s="79"/>
      <c r="V80" s="79"/>
      <c r="W80" s="79"/>
      <c r="X80" s="79"/>
      <c r="Y80" s="79"/>
      <c r="Z80" s="79"/>
      <c r="AA80" s="79"/>
      <c r="AB80" s="79"/>
      <c r="AC80" s="79"/>
    </row>
    <row r="81" spans="1:29" ht="15.75">
      <c r="A81" s="77"/>
      <c r="B81" s="83"/>
      <c r="C81" s="81"/>
      <c r="D81" s="81"/>
      <c r="E81" s="81"/>
      <c r="F81" s="81"/>
      <c r="G81" s="79"/>
      <c r="H81" s="79"/>
      <c r="I81" s="79"/>
      <c r="J81" s="79"/>
      <c r="K81" s="79"/>
      <c r="L81" s="79"/>
      <c r="M81" s="79"/>
      <c r="N81" s="79"/>
      <c r="O81" s="79"/>
      <c r="P81" s="79"/>
      <c r="Q81" s="79"/>
      <c r="R81" s="79"/>
      <c r="S81" s="79"/>
      <c r="T81" s="79"/>
      <c r="U81" s="79"/>
      <c r="V81" s="79"/>
      <c r="W81" s="79"/>
      <c r="X81" s="79"/>
      <c r="Y81" s="79"/>
      <c r="Z81" s="79"/>
      <c r="AA81" s="79"/>
      <c r="AB81" s="79"/>
      <c r="AC81" s="79"/>
    </row>
    <row r="82" spans="1:29" ht="15.75">
      <c r="A82" s="77"/>
      <c r="B82" s="83"/>
      <c r="C82" s="81"/>
      <c r="D82" s="81"/>
      <c r="E82" s="81"/>
      <c r="F82" s="81"/>
      <c r="G82" s="79"/>
      <c r="H82" s="79"/>
      <c r="I82" s="79"/>
      <c r="J82" s="79"/>
      <c r="K82" s="79"/>
      <c r="L82" s="79"/>
      <c r="M82" s="79"/>
      <c r="N82" s="79"/>
      <c r="O82" s="79"/>
      <c r="P82" s="79"/>
      <c r="Q82" s="79"/>
      <c r="R82" s="79"/>
      <c r="S82" s="79"/>
      <c r="T82" s="79"/>
      <c r="U82" s="79"/>
      <c r="V82" s="79"/>
      <c r="W82" s="79"/>
      <c r="X82" s="79"/>
      <c r="Y82" s="79"/>
      <c r="Z82" s="79"/>
      <c r="AA82" s="79"/>
      <c r="AB82" s="79"/>
      <c r="AC82" s="79"/>
    </row>
    <row r="83" spans="1:29" ht="15.75">
      <c r="A83" s="77"/>
      <c r="B83" s="83"/>
      <c r="C83" s="81"/>
      <c r="D83" s="81"/>
      <c r="E83" s="81"/>
      <c r="F83" s="81"/>
      <c r="G83" s="79"/>
      <c r="H83" s="79"/>
      <c r="I83" s="79"/>
      <c r="J83" s="79"/>
      <c r="K83" s="79"/>
      <c r="L83" s="79"/>
      <c r="M83" s="79"/>
      <c r="N83" s="79"/>
      <c r="O83" s="79"/>
      <c r="P83" s="79"/>
      <c r="Q83" s="79"/>
      <c r="R83" s="79"/>
      <c r="S83" s="79"/>
      <c r="T83" s="79"/>
      <c r="U83" s="79"/>
      <c r="V83" s="79"/>
      <c r="W83" s="79"/>
      <c r="X83" s="79"/>
      <c r="Y83" s="79"/>
      <c r="Z83" s="79"/>
      <c r="AA83" s="79"/>
      <c r="AB83" s="79"/>
      <c r="AC83" s="79"/>
    </row>
    <row r="84" spans="1:29" ht="15.75">
      <c r="A84" s="77"/>
      <c r="B84" s="83"/>
      <c r="C84" s="81"/>
      <c r="D84" s="81"/>
      <c r="E84" s="81"/>
      <c r="F84" s="81"/>
      <c r="G84" s="79"/>
      <c r="H84" s="79"/>
      <c r="I84" s="79"/>
      <c r="J84" s="79"/>
      <c r="K84" s="79"/>
      <c r="L84" s="79"/>
      <c r="M84" s="79"/>
      <c r="N84" s="79"/>
      <c r="O84" s="79"/>
      <c r="P84" s="79"/>
      <c r="Q84" s="79"/>
      <c r="R84" s="79"/>
      <c r="S84" s="79"/>
      <c r="T84" s="79"/>
      <c r="U84" s="79"/>
      <c r="V84" s="79"/>
      <c r="W84" s="79"/>
      <c r="X84" s="79"/>
      <c r="Y84" s="79"/>
      <c r="Z84" s="79"/>
      <c r="AA84" s="79"/>
      <c r="AB84" s="79"/>
      <c r="AC84" s="79"/>
    </row>
    <row r="85" spans="1:29" ht="15.75">
      <c r="A85" s="77"/>
      <c r="B85" s="83"/>
      <c r="C85" s="81"/>
      <c r="D85" s="81"/>
      <c r="E85" s="81"/>
      <c r="F85" s="81"/>
      <c r="G85" s="79"/>
      <c r="H85" s="79"/>
      <c r="I85" s="79"/>
      <c r="J85" s="79"/>
      <c r="K85" s="79"/>
      <c r="L85" s="79"/>
      <c r="M85" s="79"/>
      <c r="N85" s="79"/>
      <c r="O85" s="79"/>
      <c r="P85" s="79"/>
      <c r="Q85" s="79"/>
      <c r="R85" s="79"/>
      <c r="S85" s="79"/>
      <c r="T85" s="79"/>
      <c r="U85" s="79"/>
      <c r="V85" s="79"/>
      <c r="W85" s="79"/>
      <c r="X85" s="79"/>
      <c r="Y85" s="79"/>
      <c r="Z85" s="79"/>
      <c r="AA85" s="79"/>
      <c r="AB85" s="79"/>
      <c r="AC85" s="79"/>
    </row>
    <row r="86" spans="1:29" ht="15.75">
      <c r="A86" s="77"/>
      <c r="B86" s="83"/>
      <c r="C86" s="81"/>
      <c r="D86" s="81"/>
      <c r="E86" s="81"/>
      <c r="F86" s="81"/>
      <c r="G86" s="79"/>
      <c r="H86" s="79"/>
      <c r="I86" s="79"/>
      <c r="J86" s="79"/>
      <c r="K86" s="79"/>
      <c r="L86" s="79"/>
      <c r="M86" s="79"/>
      <c r="N86" s="79"/>
      <c r="O86" s="79"/>
      <c r="P86" s="79"/>
      <c r="Q86" s="79"/>
      <c r="R86" s="79"/>
      <c r="S86" s="79"/>
      <c r="T86" s="79"/>
      <c r="U86" s="79"/>
      <c r="V86" s="79"/>
      <c r="W86" s="79"/>
      <c r="X86" s="79"/>
      <c r="Y86" s="79"/>
      <c r="Z86" s="79"/>
      <c r="AA86" s="79"/>
      <c r="AB86" s="79"/>
      <c r="AC86" s="79"/>
    </row>
    <row r="87" spans="1:29" ht="15.75">
      <c r="A87" s="77"/>
      <c r="B87" s="83"/>
      <c r="C87" s="81"/>
      <c r="D87" s="81"/>
      <c r="E87" s="81"/>
      <c r="F87" s="81"/>
      <c r="G87" s="79"/>
      <c r="H87" s="79"/>
      <c r="I87" s="79"/>
      <c r="J87" s="79"/>
      <c r="K87" s="79"/>
      <c r="L87" s="79"/>
      <c r="M87" s="79"/>
      <c r="N87" s="79"/>
      <c r="O87" s="79"/>
      <c r="P87" s="79"/>
      <c r="Q87" s="79"/>
      <c r="R87" s="79"/>
      <c r="S87" s="79"/>
      <c r="T87" s="79"/>
      <c r="U87" s="79"/>
      <c r="V87" s="79"/>
      <c r="W87" s="79"/>
      <c r="X87" s="79"/>
      <c r="Y87" s="79"/>
      <c r="Z87" s="79"/>
      <c r="AA87" s="79"/>
      <c r="AB87" s="79"/>
      <c r="AC87" s="79"/>
    </row>
    <row r="88" spans="1:29" ht="15.75">
      <c r="A88" s="77"/>
      <c r="B88" s="83"/>
      <c r="C88" s="81"/>
      <c r="D88" s="81"/>
      <c r="E88" s="81"/>
      <c r="F88" s="81"/>
      <c r="G88" s="79"/>
      <c r="H88" s="79"/>
      <c r="I88" s="79"/>
      <c r="J88" s="79"/>
      <c r="K88" s="79"/>
      <c r="L88" s="79"/>
      <c r="M88" s="79"/>
      <c r="N88" s="79"/>
      <c r="O88" s="79"/>
      <c r="P88" s="79"/>
      <c r="Q88" s="79"/>
      <c r="R88" s="79"/>
      <c r="S88" s="79"/>
      <c r="T88" s="79"/>
      <c r="U88" s="79"/>
      <c r="V88" s="79"/>
      <c r="W88" s="79"/>
      <c r="X88" s="79"/>
      <c r="Y88" s="79"/>
      <c r="Z88" s="79"/>
      <c r="AA88" s="79"/>
      <c r="AB88" s="79"/>
      <c r="AC88" s="79"/>
    </row>
    <row r="89" spans="1:29" ht="15.75">
      <c r="A89" s="77"/>
      <c r="B89" s="83"/>
      <c r="C89" s="81"/>
      <c r="D89" s="81"/>
      <c r="E89" s="81"/>
      <c r="F89" s="81"/>
      <c r="G89" s="79"/>
      <c r="H89" s="79"/>
      <c r="I89" s="79"/>
      <c r="J89" s="79"/>
      <c r="K89" s="79"/>
      <c r="L89" s="79"/>
      <c r="M89" s="79"/>
      <c r="N89" s="79"/>
      <c r="O89" s="79"/>
      <c r="P89" s="79"/>
      <c r="Q89" s="79"/>
      <c r="R89" s="79"/>
      <c r="S89" s="79"/>
      <c r="T89" s="79"/>
      <c r="U89" s="79"/>
      <c r="V89" s="79"/>
      <c r="W89" s="79"/>
      <c r="X89" s="79"/>
      <c r="Y89" s="79"/>
      <c r="Z89" s="79"/>
      <c r="AA89" s="79"/>
      <c r="AB89" s="79"/>
      <c r="AC89" s="79"/>
    </row>
    <row r="90" spans="1:29" ht="15.75">
      <c r="A90" s="77"/>
      <c r="B90" s="83"/>
      <c r="C90" s="81"/>
      <c r="D90" s="81"/>
      <c r="E90" s="81"/>
      <c r="F90" s="81"/>
      <c r="G90" s="79"/>
      <c r="H90" s="79"/>
      <c r="I90" s="79"/>
      <c r="J90" s="79"/>
      <c r="K90" s="79"/>
      <c r="L90" s="79"/>
      <c r="M90" s="79"/>
      <c r="N90" s="79"/>
      <c r="O90" s="79"/>
      <c r="P90" s="79"/>
      <c r="Q90" s="79"/>
      <c r="R90" s="79"/>
      <c r="S90" s="79"/>
      <c r="T90" s="79"/>
      <c r="U90" s="79"/>
      <c r="V90" s="79"/>
      <c r="W90" s="79"/>
      <c r="X90" s="79"/>
      <c r="Y90" s="79"/>
      <c r="Z90" s="79"/>
      <c r="AA90" s="79"/>
      <c r="AB90" s="79"/>
      <c r="AC90" s="79"/>
    </row>
    <row r="91" spans="1:29" ht="15.75">
      <c r="A91" s="77"/>
      <c r="B91" s="83"/>
      <c r="C91" s="81"/>
      <c r="D91" s="81"/>
      <c r="E91" s="81"/>
      <c r="F91" s="81"/>
      <c r="G91" s="79"/>
      <c r="H91" s="79"/>
      <c r="I91" s="79"/>
      <c r="J91" s="79"/>
      <c r="K91" s="79"/>
      <c r="L91" s="79"/>
      <c r="M91" s="79"/>
      <c r="N91" s="79"/>
      <c r="O91" s="79"/>
      <c r="P91" s="79"/>
      <c r="Q91" s="79"/>
      <c r="R91" s="79"/>
      <c r="S91" s="79"/>
      <c r="T91" s="79"/>
      <c r="U91" s="79"/>
      <c r="V91" s="79"/>
      <c r="W91" s="79"/>
      <c r="X91" s="79"/>
      <c r="Y91" s="79"/>
      <c r="Z91" s="79"/>
      <c r="AA91" s="79"/>
      <c r="AB91" s="79"/>
      <c r="AC91" s="79"/>
    </row>
    <row r="92" spans="1:29" ht="15.75">
      <c r="A92" s="77"/>
      <c r="B92" s="83"/>
      <c r="C92" s="81"/>
      <c r="D92" s="81"/>
      <c r="E92" s="81"/>
      <c r="F92" s="81"/>
      <c r="G92" s="79"/>
      <c r="H92" s="79"/>
      <c r="I92" s="79"/>
      <c r="J92" s="79"/>
      <c r="K92" s="79"/>
      <c r="L92" s="79"/>
      <c r="M92" s="79"/>
      <c r="N92" s="79"/>
      <c r="O92" s="79"/>
      <c r="P92" s="79"/>
      <c r="Q92" s="79"/>
      <c r="R92" s="79"/>
      <c r="S92" s="79"/>
      <c r="T92" s="79"/>
      <c r="U92" s="79"/>
      <c r="V92" s="79"/>
      <c r="W92" s="79"/>
      <c r="X92" s="79"/>
      <c r="Y92" s="79"/>
      <c r="Z92" s="79"/>
      <c r="AA92" s="79"/>
      <c r="AB92" s="79"/>
      <c r="AC92" s="79"/>
    </row>
    <row r="93" spans="1:29" ht="15.75">
      <c r="A93" s="77"/>
      <c r="B93" s="83"/>
      <c r="C93" s="81"/>
      <c r="D93" s="81"/>
      <c r="E93" s="81"/>
      <c r="F93" s="81"/>
      <c r="G93" s="79"/>
      <c r="H93" s="79"/>
      <c r="I93" s="79"/>
      <c r="J93" s="79"/>
      <c r="K93" s="79"/>
      <c r="L93" s="79"/>
      <c r="M93" s="79"/>
      <c r="N93" s="79"/>
      <c r="O93" s="79"/>
      <c r="P93" s="79"/>
      <c r="Q93" s="79"/>
      <c r="R93" s="79"/>
      <c r="S93" s="79"/>
      <c r="T93" s="79"/>
      <c r="U93" s="79"/>
      <c r="V93" s="79"/>
      <c r="W93" s="79"/>
      <c r="X93" s="79"/>
      <c r="Y93" s="79"/>
      <c r="Z93" s="79"/>
      <c r="AA93" s="79"/>
      <c r="AB93" s="79"/>
      <c r="AC93" s="79"/>
    </row>
    <row r="94" spans="1:29" ht="15.75">
      <c r="A94" s="77"/>
      <c r="B94" s="83"/>
      <c r="C94" s="81"/>
      <c r="D94" s="81"/>
      <c r="E94" s="81"/>
      <c r="F94" s="81"/>
      <c r="G94" s="79"/>
      <c r="H94" s="79"/>
      <c r="I94" s="79"/>
      <c r="J94" s="79"/>
      <c r="K94" s="79"/>
      <c r="L94" s="79"/>
      <c r="M94" s="79"/>
      <c r="N94" s="79"/>
      <c r="O94" s="79"/>
      <c r="P94" s="79"/>
      <c r="Q94" s="79"/>
      <c r="R94" s="79"/>
      <c r="S94" s="79"/>
      <c r="T94" s="79"/>
      <c r="U94" s="79"/>
      <c r="V94" s="79"/>
      <c r="W94" s="79"/>
      <c r="X94" s="79"/>
      <c r="Y94" s="79"/>
      <c r="Z94" s="79"/>
      <c r="AA94" s="79"/>
      <c r="AB94" s="79"/>
      <c r="AC94" s="79"/>
    </row>
    <row r="95" spans="1:29" ht="15.75">
      <c r="A95" s="77"/>
      <c r="B95" s="83"/>
      <c r="C95" s="81"/>
      <c r="D95" s="81"/>
      <c r="E95" s="81"/>
      <c r="F95" s="81"/>
      <c r="G95" s="79"/>
      <c r="H95" s="79"/>
      <c r="I95" s="79"/>
      <c r="J95" s="79"/>
      <c r="K95" s="79"/>
      <c r="L95" s="79"/>
      <c r="M95" s="79"/>
      <c r="N95" s="79"/>
      <c r="O95" s="79"/>
      <c r="P95" s="79"/>
      <c r="Q95" s="79"/>
      <c r="R95" s="79"/>
      <c r="S95" s="79"/>
      <c r="T95" s="79"/>
      <c r="U95" s="79"/>
      <c r="V95" s="79"/>
      <c r="W95" s="79"/>
      <c r="X95" s="79"/>
      <c r="Y95" s="79"/>
      <c r="Z95" s="79"/>
      <c r="AA95" s="79"/>
      <c r="AB95" s="79"/>
      <c r="AC95" s="79"/>
    </row>
    <row r="96" spans="1:29" ht="15.75">
      <c r="A96" s="77"/>
      <c r="B96" s="83"/>
      <c r="C96" s="81"/>
      <c r="D96" s="81"/>
      <c r="E96" s="81"/>
      <c r="F96" s="81"/>
      <c r="G96" s="79"/>
      <c r="H96" s="79"/>
      <c r="I96" s="79"/>
      <c r="J96" s="79"/>
      <c r="K96" s="79"/>
      <c r="L96" s="79"/>
      <c r="M96" s="79"/>
      <c r="N96" s="79"/>
      <c r="O96" s="79"/>
      <c r="P96" s="79"/>
      <c r="Q96" s="79"/>
      <c r="R96" s="79"/>
      <c r="S96" s="79"/>
      <c r="T96" s="79"/>
      <c r="U96" s="79"/>
      <c r="V96" s="79"/>
      <c r="W96" s="79"/>
      <c r="X96" s="79"/>
      <c r="Y96" s="79"/>
      <c r="Z96" s="79"/>
      <c r="AA96" s="79"/>
      <c r="AB96" s="79"/>
      <c r="AC96" s="79"/>
    </row>
    <row r="97" spans="1:29" ht="15.75">
      <c r="A97" s="77"/>
      <c r="B97" s="83"/>
      <c r="C97" s="81"/>
      <c r="D97" s="81"/>
      <c r="E97" s="81"/>
      <c r="F97" s="81"/>
      <c r="G97" s="79"/>
      <c r="H97" s="79"/>
      <c r="I97" s="79"/>
      <c r="J97" s="79"/>
      <c r="K97" s="79"/>
      <c r="L97" s="79"/>
      <c r="M97" s="79"/>
      <c r="N97" s="79"/>
      <c r="O97" s="79"/>
      <c r="P97" s="79"/>
      <c r="Q97" s="79"/>
      <c r="R97" s="79"/>
      <c r="S97" s="79"/>
      <c r="T97" s="79"/>
      <c r="U97" s="79"/>
      <c r="V97" s="79"/>
      <c r="W97" s="79"/>
      <c r="X97" s="79"/>
      <c r="Y97" s="79"/>
      <c r="Z97" s="79"/>
      <c r="AA97" s="79"/>
      <c r="AB97" s="79"/>
      <c r="AC97" s="79"/>
    </row>
    <row r="98" spans="1:29" ht="15.75">
      <c r="A98" s="77"/>
      <c r="B98" s="83"/>
      <c r="C98" s="81"/>
      <c r="D98" s="81"/>
      <c r="E98" s="81"/>
      <c r="F98" s="81"/>
      <c r="G98" s="79"/>
      <c r="H98" s="79"/>
      <c r="I98" s="79"/>
      <c r="J98" s="79"/>
      <c r="K98" s="79"/>
      <c r="L98" s="79"/>
      <c r="M98" s="79"/>
      <c r="N98" s="79"/>
      <c r="O98" s="79"/>
      <c r="P98" s="79"/>
      <c r="Q98" s="79"/>
      <c r="R98" s="79"/>
      <c r="S98" s="79"/>
      <c r="T98" s="79"/>
      <c r="U98" s="79"/>
      <c r="V98" s="79"/>
      <c r="W98" s="79"/>
      <c r="X98" s="79"/>
      <c r="Y98" s="79"/>
      <c r="Z98" s="79"/>
      <c r="AA98" s="79"/>
      <c r="AB98" s="79"/>
      <c r="AC98" s="79"/>
    </row>
    <row r="99" spans="1:29" ht="15.75">
      <c r="A99" s="77"/>
      <c r="B99" s="83"/>
      <c r="C99" s="81"/>
      <c r="D99" s="81"/>
      <c r="E99" s="81"/>
      <c r="F99" s="81"/>
      <c r="G99" s="79"/>
      <c r="H99" s="79"/>
      <c r="I99" s="79"/>
      <c r="J99" s="79"/>
      <c r="K99" s="79"/>
      <c r="L99" s="79"/>
      <c r="M99" s="79"/>
      <c r="N99" s="79"/>
      <c r="O99" s="79"/>
      <c r="P99" s="79"/>
      <c r="Q99" s="79"/>
      <c r="R99" s="79"/>
      <c r="S99" s="79"/>
      <c r="T99" s="79"/>
      <c r="U99" s="79"/>
      <c r="V99" s="79"/>
      <c r="W99" s="79"/>
      <c r="X99" s="79"/>
      <c r="Y99" s="79"/>
      <c r="Z99" s="79"/>
      <c r="AA99" s="79"/>
      <c r="AB99" s="79"/>
      <c r="AC99" s="79"/>
    </row>
    <row r="100" spans="1:29" ht="15.75">
      <c r="A100" s="77"/>
      <c r="B100" s="83"/>
      <c r="C100" s="81"/>
      <c r="D100" s="81"/>
      <c r="E100" s="81"/>
      <c r="F100" s="81"/>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row>
    <row r="101" spans="1:29" ht="15.75">
      <c r="A101" s="77"/>
      <c r="B101" s="83"/>
      <c r="C101" s="81"/>
      <c r="D101" s="81"/>
      <c r="E101" s="81"/>
      <c r="F101" s="81"/>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row>
    <row r="102" spans="1:29" ht="15.75">
      <c r="A102" s="77"/>
      <c r="B102" s="83"/>
      <c r="C102" s="81"/>
      <c r="D102" s="81"/>
      <c r="E102" s="81"/>
      <c r="F102" s="81"/>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row>
    <row r="103" spans="1:29" ht="15.75">
      <c r="A103" s="77"/>
      <c r="B103" s="83"/>
      <c r="C103" s="81"/>
      <c r="D103" s="81"/>
      <c r="E103" s="81"/>
      <c r="F103" s="81"/>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row>
    <row r="104" spans="1:29" ht="15.75">
      <c r="A104" s="77"/>
      <c r="B104" s="83"/>
      <c r="C104" s="81"/>
      <c r="D104" s="81"/>
      <c r="E104" s="81"/>
      <c r="F104" s="81"/>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row>
    <row r="105" spans="1:29" ht="15.75">
      <c r="A105" s="77"/>
      <c r="B105" s="83"/>
      <c r="C105" s="81"/>
      <c r="D105" s="81"/>
      <c r="E105" s="81"/>
      <c r="F105" s="81"/>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row>
    <row r="106" spans="1:29" ht="15.75">
      <c r="A106" s="77"/>
      <c r="B106" s="83"/>
      <c r="C106" s="81"/>
      <c r="D106" s="81"/>
      <c r="E106" s="81"/>
      <c r="F106" s="81"/>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row>
    <row r="107" spans="1:29" ht="15.75">
      <c r="A107" s="77"/>
      <c r="B107" s="83"/>
      <c r="C107" s="81"/>
      <c r="D107" s="81"/>
      <c r="E107" s="81"/>
      <c r="F107" s="81"/>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row>
    <row r="108" spans="1:29" ht="15.75">
      <c r="A108" s="77"/>
      <c r="B108" s="83"/>
      <c r="C108" s="81"/>
      <c r="D108" s="81"/>
      <c r="E108" s="81"/>
      <c r="F108" s="81"/>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row>
    <row r="109" spans="1:29" ht="15.75">
      <c r="A109" s="77"/>
      <c r="B109" s="83"/>
      <c r="C109" s="81"/>
      <c r="D109" s="81"/>
      <c r="E109" s="81"/>
      <c r="F109" s="81"/>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row>
    <row r="110" spans="1:29" ht="15.75">
      <c r="A110" s="77"/>
      <c r="B110" s="83"/>
      <c r="C110" s="81"/>
      <c r="D110" s="81"/>
      <c r="E110" s="81"/>
      <c r="F110" s="81"/>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row>
    <row r="111" spans="1:29" ht="15.75">
      <c r="A111" s="77"/>
      <c r="B111" s="83"/>
      <c r="C111" s="81"/>
      <c r="D111" s="81"/>
      <c r="E111" s="81"/>
      <c r="F111" s="81"/>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row>
    <row r="112" spans="1:29" ht="15.75">
      <c r="A112" s="77"/>
      <c r="B112" s="83"/>
      <c r="C112" s="81"/>
      <c r="D112" s="81"/>
      <c r="E112" s="81"/>
      <c r="F112" s="81"/>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row>
    <row r="113" spans="1:29" ht="15.75">
      <c r="A113" s="77"/>
      <c r="B113" s="83"/>
      <c r="C113" s="81"/>
      <c r="D113" s="81"/>
      <c r="E113" s="81"/>
      <c r="F113" s="81"/>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row>
    <row r="114" spans="1:29" ht="15.75">
      <c r="A114" s="77"/>
      <c r="B114" s="83"/>
      <c r="C114" s="81"/>
      <c r="D114" s="81"/>
      <c r="E114" s="81"/>
      <c r="F114" s="81"/>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row>
    <row r="115" spans="1:29" ht="15.75">
      <c r="A115" s="77"/>
      <c r="B115" s="83"/>
      <c r="C115" s="81"/>
      <c r="D115" s="81"/>
      <c r="E115" s="81"/>
      <c r="F115" s="81"/>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row>
    <row r="116" spans="1:29" ht="15.75">
      <c r="A116" s="77"/>
      <c r="B116" s="83"/>
      <c r="C116" s="81"/>
      <c r="D116" s="81"/>
      <c r="E116" s="81"/>
      <c r="F116" s="81"/>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row>
    <row r="117" spans="1:29" ht="15.75">
      <c r="A117" s="77"/>
      <c r="B117" s="83"/>
      <c r="C117" s="81"/>
      <c r="D117" s="81"/>
      <c r="E117" s="81"/>
      <c r="F117" s="81"/>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row>
    <row r="118" spans="1:29" ht="15.75">
      <c r="A118" s="77"/>
      <c r="B118" s="83"/>
      <c r="C118" s="81"/>
      <c r="D118" s="81"/>
      <c r="E118" s="81"/>
      <c r="F118" s="81"/>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row>
    <row r="119" spans="1:29" ht="15.75">
      <c r="A119" s="77"/>
      <c r="B119" s="83"/>
      <c r="C119" s="81"/>
      <c r="D119" s="81"/>
      <c r="E119" s="81"/>
      <c r="F119" s="81"/>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row>
    <row r="120" spans="1:29" ht="15.75">
      <c r="A120" s="77"/>
      <c r="B120" s="83"/>
      <c r="C120" s="81"/>
      <c r="D120" s="81"/>
      <c r="E120" s="81"/>
      <c r="F120" s="81"/>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row>
    <row r="121" spans="1:29" ht="15.75">
      <c r="A121" s="77"/>
      <c r="B121" s="83"/>
      <c r="C121" s="81"/>
      <c r="D121" s="81"/>
      <c r="E121" s="81"/>
      <c r="F121" s="81"/>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row>
    <row r="122" spans="1:29" ht="15.75">
      <c r="A122" s="77"/>
      <c r="B122" s="83"/>
      <c r="C122" s="81"/>
      <c r="D122" s="81"/>
      <c r="E122" s="81"/>
      <c r="F122" s="81"/>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row>
    <row r="123" spans="1:29" ht="15.75">
      <c r="A123" s="77"/>
      <c r="B123" s="83"/>
      <c r="C123" s="81"/>
      <c r="D123" s="81"/>
      <c r="E123" s="81"/>
      <c r="F123" s="81"/>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row>
    <row r="124" spans="1:29" ht="15.75">
      <c r="A124" s="77"/>
      <c r="B124" s="83"/>
      <c r="C124" s="81"/>
      <c r="D124" s="81"/>
      <c r="E124" s="81"/>
      <c r="F124" s="81"/>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row>
    <row r="125" spans="1:29" ht="15.75">
      <c r="A125" s="77"/>
      <c r="B125" s="83"/>
      <c r="C125" s="81"/>
      <c r="D125" s="81"/>
      <c r="E125" s="81"/>
      <c r="F125" s="81"/>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row>
    <row r="126" spans="1:29" ht="15.75">
      <c r="A126" s="77"/>
      <c r="B126" s="83"/>
      <c r="C126" s="81"/>
      <c r="D126" s="81"/>
      <c r="E126" s="81"/>
      <c r="F126" s="81"/>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row>
    <row r="127" spans="1:29" ht="15.75">
      <c r="A127" s="77"/>
      <c r="B127" s="83"/>
      <c r="C127" s="81"/>
      <c r="D127" s="81"/>
      <c r="E127" s="81"/>
      <c r="F127" s="81"/>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row>
    <row r="128" spans="1:29" ht="15.75">
      <c r="A128" s="77"/>
      <c r="B128" s="83"/>
      <c r="C128" s="81"/>
      <c r="D128" s="81"/>
      <c r="E128" s="81"/>
      <c r="F128" s="81"/>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row>
    <row r="129" spans="1:29" ht="15.75">
      <c r="A129" s="77"/>
      <c r="B129" s="83"/>
      <c r="C129" s="81"/>
      <c r="D129" s="81"/>
      <c r="E129" s="81"/>
      <c r="F129" s="81"/>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row>
    <row r="130" spans="1:29" ht="15.75">
      <c r="A130" s="77"/>
      <c r="B130" s="83"/>
      <c r="C130" s="81"/>
      <c r="D130" s="81"/>
      <c r="E130" s="81"/>
      <c r="F130" s="81"/>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row>
    <row r="131" spans="1:29" ht="15.75">
      <c r="A131" s="77"/>
      <c r="B131" s="83"/>
      <c r="C131" s="81"/>
      <c r="D131" s="81"/>
      <c r="E131" s="81"/>
      <c r="F131" s="81"/>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row>
    <row r="132" spans="1:29" ht="15.75">
      <c r="A132" s="77"/>
      <c r="B132" s="83"/>
      <c r="C132" s="81"/>
      <c r="D132" s="81"/>
      <c r="E132" s="81"/>
      <c r="F132" s="81"/>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row>
    <row r="133" spans="1:29" ht="15.75">
      <c r="A133" s="77"/>
      <c r="B133" s="83"/>
      <c r="C133" s="81"/>
      <c r="D133" s="81"/>
      <c r="E133" s="81"/>
      <c r="F133" s="81"/>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row>
    <row r="134" spans="1:29" ht="15.75">
      <c r="A134" s="77"/>
      <c r="B134" s="83"/>
      <c r="C134" s="81"/>
      <c r="D134" s="81"/>
      <c r="E134" s="81"/>
      <c r="F134" s="81"/>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row>
    <row r="135" spans="1:29" ht="15.75">
      <c r="A135" s="77"/>
      <c r="B135" s="83"/>
      <c r="C135" s="81"/>
      <c r="D135" s="81"/>
      <c r="E135" s="81"/>
      <c r="F135" s="81"/>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row>
    <row r="136" spans="1:29" ht="15.75">
      <c r="A136" s="77"/>
      <c r="B136" s="83"/>
      <c r="C136" s="81"/>
      <c r="D136" s="81"/>
      <c r="E136" s="81"/>
      <c r="F136" s="81"/>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row>
    <row r="137" spans="1:29" ht="15.75">
      <c r="A137" s="77"/>
      <c r="B137" s="83"/>
      <c r="C137" s="81"/>
      <c r="D137" s="81"/>
      <c r="E137" s="81"/>
      <c r="F137" s="81"/>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row>
    <row r="138" spans="1:29" ht="15.75">
      <c r="A138" s="77"/>
      <c r="B138" s="83"/>
      <c r="C138" s="81"/>
      <c r="D138" s="81"/>
      <c r="E138" s="81"/>
      <c r="F138" s="81"/>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row>
    <row r="139" spans="1:29" ht="15.75">
      <c r="A139" s="77"/>
      <c r="B139" s="83"/>
      <c r="C139" s="81"/>
      <c r="D139" s="81"/>
      <c r="E139" s="81"/>
      <c r="F139" s="81"/>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row>
    <row r="140" spans="1:29" ht="15.75">
      <c r="A140" s="77"/>
      <c r="B140" s="83"/>
      <c r="C140" s="81"/>
      <c r="D140" s="81"/>
      <c r="E140" s="81"/>
      <c r="F140" s="81"/>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row>
    <row r="141" spans="1:29" ht="15.75">
      <c r="A141" s="77"/>
      <c r="B141" s="83"/>
      <c r="C141" s="81"/>
      <c r="D141" s="81"/>
      <c r="E141" s="81"/>
      <c r="F141" s="81"/>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row>
    <row r="142" spans="1:29" ht="15.75">
      <c r="A142" s="77"/>
      <c r="B142" s="83"/>
      <c r="C142" s="81"/>
      <c r="D142" s="81"/>
      <c r="E142" s="81"/>
      <c r="F142" s="81"/>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row>
    <row r="143" spans="1:29" ht="15.75">
      <c r="A143" s="77"/>
      <c r="B143" s="83"/>
      <c r="C143" s="81"/>
      <c r="D143" s="81"/>
      <c r="E143" s="81"/>
      <c r="F143" s="81"/>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row>
    <row r="144" spans="1:29" ht="15.75">
      <c r="A144" s="77"/>
      <c r="B144" s="83"/>
      <c r="C144" s="81"/>
      <c r="D144" s="81"/>
      <c r="E144" s="81"/>
      <c r="F144" s="81"/>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row>
    <row r="145" spans="1:29" ht="15.75">
      <c r="A145" s="77"/>
      <c r="B145" s="83"/>
      <c r="C145" s="81"/>
      <c r="D145" s="81"/>
      <c r="E145" s="81"/>
      <c r="F145" s="81"/>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row>
    <row r="146" spans="1:29" ht="15.75">
      <c r="A146" s="77"/>
      <c r="B146" s="83"/>
      <c r="C146" s="81"/>
      <c r="D146" s="81"/>
      <c r="E146" s="81"/>
      <c r="F146" s="81"/>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row>
    <row r="147" spans="1:29" ht="15.75">
      <c r="A147" s="77"/>
      <c r="B147" s="83"/>
      <c r="C147" s="81"/>
      <c r="D147" s="81"/>
      <c r="E147" s="81"/>
      <c r="F147" s="81"/>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row>
    <row r="148" spans="1:29" ht="15.75">
      <c r="A148" s="77"/>
      <c r="B148" s="83"/>
      <c r="C148" s="81"/>
      <c r="D148" s="81"/>
      <c r="E148" s="81"/>
      <c r="F148" s="81"/>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row>
    <row r="149" spans="1:29" ht="15.75">
      <c r="A149" s="77"/>
      <c r="B149" s="83"/>
      <c r="C149" s="81"/>
      <c r="D149" s="81"/>
      <c r="E149" s="81"/>
      <c r="F149" s="81"/>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row>
    <row r="150" spans="1:29" ht="15.75">
      <c r="A150" s="77"/>
      <c r="B150" s="83"/>
      <c r="C150" s="81"/>
      <c r="D150" s="81"/>
      <c r="E150" s="81"/>
      <c r="F150" s="81"/>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row>
    <row r="151" spans="1:29" ht="15.75">
      <c r="A151" s="77"/>
      <c r="B151" s="83"/>
      <c r="C151" s="81"/>
      <c r="D151" s="81"/>
      <c r="E151" s="81"/>
      <c r="F151" s="81"/>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row>
    <row r="152" spans="1:29" ht="15.75">
      <c r="A152" s="77"/>
      <c r="B152" s="83"/>
      <c r="C152" s="81"/>
      <c r="D152" s="81"/>
      <c r="E152" s="81"/>
      <c r="F152" s="81"/>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row>
    <row r="153" spans="1:29" ht="15.75">
      <c r="A153" s="77"/>
      <c r="B153" s="83"/>
      <c r="C153" s="81"/>
      <c r="D153" s="81"/>
      <c r="E153" s="81"/>
      <c r="F153" s="81"/>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row>
    <row r="154" spans="1:29" ht="15.75">
      <c r="A154" s="77"/>
      <c r="B154" s="83"/>
      <c r="C154" s="81"/>
      <c r="D154" s="81"/>
      <c r="E154" s="81"/>
      <c r="F154" s="81"/>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row>
    <row r="155" spans="1:29" ht="15.75">
      <c r="A155" s="77"/>
      <c r="B155" s="83"/>
      <c r="C155" s="81"/>
      <c r="D155" s="81"/>
      <c r="E155" s="81"/>
      <c r="F155" s="81"/>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row>
    <row r="156" spans="1:29" ht="15.75">
      <c r="A156" s="77"/>
      <c r="B156" s="83"/>
      <c r="C156" s="81"/>
      <c r="D156" s="81"/>
      <c r="E156" s="81"/>
      <c r="F156" s="81"/>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row>
    <row r="157" spans="1:29" ht="15.75">
      <c r="A157" s="77"/>
      <c r="B157" s="83"/>
      <c r="C157" s="81"/>
      <c r="D157" s="81"/>
      <c r="E157" s="81"/>
      <c r="F157" s="81"/>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row>
    <row r="158" spans="1:29" ht="15.75">
      <c r="A158" s="77"/>
      <c r="B158" s="83"/>
      <c r="C158" s="81"/>
      <c r="D158" s="81"/>
      <c r="E158" s="81"/>
      <c r="F158" s="81"/>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row>
    <row r="159" spans="1:29" ht="15.75">
      <c r="A159" s="77"/>
      <c r="B159" s="83"/>
      <c r="C159" s="81"/>
      <c r="D159" s="81"/>
      <c r="E159" s="81"/>
      <c r="F159" s="81"/>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row>
    <row r="160" spans="1:29" ht="15.75">
      <c r="A160" s="77"/>
      <c r="B160" s="83"/>
      <c r="C160" s="81"/>
      <c r="D160" s="81"/>
      <c r="E160" s="81"/>
      <c r="F160" s="81"/>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row>
    <row r="161" spans="1:29" ht="15.75">
      <c r="A161" s="77"/>
      <c r="B161" s="83"/>
      <c r="C161" s="81"/>
      <c r="D161" s="81"/>
      <c r="E161" s="81"/>
      <c r="F161" s="81"/>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row>
    <row r="162" spans="1:29" ht="15.75">
      <c r="A162" s="77"/>
      <c r="B162" s="83"/>
      <c r="C162" s="81"/>
      <c r="D162" s="81"/>
      <c r="E162" s="81"/>
      <c r="F162" s="81"/>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row>
    <row r="163" spans="1:29" ht="15.75">
      <c r="A163" s="77"/>
      <c r="B163" s="83"/>
      <c r="C163" s="81"/>
      <c r="D163" s="81"/>
      <c r="E163" s="81"/>
      <c r="F163" s="81"/>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row>
    <row r="164" spans="1:29" ht="15.75">
      <c r="A164" s="77"/>
      <c r="B164" s="83"/>
      <c r="C164" s="81"/>
      <c r="D164" s="81"/>
      <c r="E164" s="81"/>
      <c r="F164" s="81"/>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row>
    <row r="165" spans="1:29" ht="15.75">
      <c r="A165" s="77"/>
      <c r="B165" s="83"/>
      <c r="C165" s="81"/>
      <c r="D165" s="81"/>
      <c r="E165" s="81"/>
      <c r="F165" s="81"/>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row>
    <row r="166" spans="1:29" ht="15.75">
      <c r="A166" s="77"/>
      <c r="B166" s="83"/>
      <c r="C166" s="81"/>
      <c r="D166" s="81"/>
      <c r="E166" s="81"/>
      <c r="F166" s="81"/>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row>
    <row r="167" spans="1:29" ht="15.75">
      <c r="A167" s="77"/>
      <c r="B167" s="83"/>
      <c r="C167" s="81"/>
      <c r="D167" s="81"/>
      <c r="E167" s="81"/>
      <c r="F167" s="81"/>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row>
    <row r="168" spans="1:29" ht="15.75">
      <c r="A168" s="77"/>
      <c r="B168" s="83"/>
      <c r="C168" s="81"/>
      <c r="D168" s="81"/>
      <c r="E168" s="81"/>
      <c r="F168" s="81"/>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row>
    <row r="169" spans="1:29" ht="15.75">
      <c r="A169" s="77"/>
      <c r="B169" s="83"/>
      <c r="C169" s="81"/>
      <c r="D169" s="81"/>
      <c r="E169" s="81"/>
      <c r="F169" s="81"/>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row>
    <row r="170" spans="1:29" ht="15.75">
      <c r="A170" s="77"/>
      <c r="B170" s="83"/>
      <c r="C170" s="81"/>
      <c r="D170" s="81"/>
      <c r="E170" s="81"/>
      <c r="F170" s="81"/>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row>
    <row r="171" spans="1:29" ht="15.75">
      <c r="A171" s="77"/>
      <c r="B171" s="83"/>
      <c r="C171" s="81"/>
      <c r="D171" s="81"/>
      <c r="E171" s="81"/>
      <c r="F171" s="81"/>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row>
    <row r="172" spans="1:29" ht="15.75">
      <c r="A172" s="77"/>
      <c r="B172" s="83"/>
      <c r="C172" s="81"/>
      <c r="D172" s="81"/>
      <c r="E172" s="81"/>
      <c r="F172" s="81"/>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row>
    <row r="173" spans="1:29" ht="15.75">
      <c r="A173" s="77"/>
      <c r="B173" s="83"/>
      <c r="C173" s="81"/>
      <c r="D173" s="81"/>
      <c r="E173" s="81"/>
      <c r="F173" s="81"/>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row>
    <row r="174" spans="1:29" ht="15.75">
      <c r="A174" s="77"/>
      <c r="B174" s="83"/>
      <c r="C174" s="81"/>
      <c r="D174" s="81"/>
      <c r="E174" s="81"/>
      <c r="F174" s="81"/>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row>
    <row r="175" spans="1:29" ht="15.75">
      <c r="A175" s="77"/>
      <c r="B175" s="83"/>
      <c r="C175" s="81"/>
      <c r="D175" s="81"/>
      <c r="E175" s="81"/>
      <c r="F175" s="81"/>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row>
    <row r="176" spans="1:29" ht="15.75">
      <c r="A176" s="77"/>
      <c r="B176" s="83"/>
      <c r="C176" s="81"/>
      <c r="D176" s="81"/>
      <c r="E176" s="81"/>
      <c r="F176" s="81"/>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row>
    <row r="177" spans="1:29" ht="15.75">
      <c r="A177" s="77"/>
      <c r="B177" s="83"/>
      <c r="C177" s="81"/>
      <c r="D177" s="81"/>
      <c r="E177" s="81"/>
      <c r="F177" s="81"/>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row>
    <row r="178" spans="1:29" ht="15.75">
      <c r="A178" s="77"/>
      <c r="B178" s="83"/>
      <c r="C178" s="81"/>
      <c r="D178" s="81"/>
      <c r="E178" s="81"/>
      <c r="F178" s="81"/>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row>
    <row r="179" spans="1:29" ht="15.75">
      <c r="A179" s="77"/>
      <c r="B179" s="83"/>
      <c r="C179" s="81"/>
      <c r="D179" s="81"/>
      <c r="E179" s="81"/>
      <c r="F179" s="81"/>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row>
    <row r="180" spans="1:29" ht="15.75">
      <c r="A180" s="77"/>
      <c r="B180" s="83"/>
      <c r="C180" s="81"/>
      <c r="D180" s="81"/>
      <c r="E180" s="81"/>
      <c r="F180" s="81"/>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row>
    <row r="181" spans="1:29" ht="15.75">
      <c r="A181" s="77"/>
      <c r="B181" s="83"/>
      <c r="C181" s="81"/>
      <c r="D181" s="81"/>
      <c r="E181" s="81"/>
      <c r="F181" s="81"/>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row>
    <row r="182" spans="1:29" ht="15.75">
      <c r="A182" s="77"/>
      <c r="B182" s="83"/>
      <c r="C182" s="81"/>
      <c r="D182" s="81"/>
      <c r="E182" s="81"/>
      <c r="F182" s="81"/>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row>
    <row r="183" spans="1:29" ht="15.75">
      <c r="A183" s="77"/>
      <c r="B183" s="83"/>
      <c r="C183" s="81"/>
      <c r="D183" s="81"/>
      <c r="E183" s="81"/>
      <c r="F183" s="81"/>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row>
    <row r="184" spans="1:29" ht="15.75">
      <c r="A184" s="77"/>
      <c r="B184" s="83"/>
      <c r="C184" s="81"/>
      <c r="D184" s="81"/>
      <c r="E184" s="81"/>
      <c r="F184" s="81"/>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row>
    <row r="185" spans="1:29" ht="15.75">
      <c r="A185" s="77"/>
      <c r="B185" s="83"/>
      <c r="C185" s="81"/>
      <c r="D185" s="81"/>
      <c r="E185" s="81"/>
      <c r="F185" s="81"/>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row>
    <row r="186" spans="1:29" ht="15.75">
      <c r="A186" s="77"/>
      <c r="B186" s="83"/>
      <c r="C186" s="81"/>
      <c r="D186" s="81"/>
      <c r="E186" s="81"/>
      <c r="F186" s="81"/>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row>
    <row r="187" spans="1:29" ht="15.75">
      <c r="A187" s="77"/>
      <c r="B187" s="83"/>
      <c r="C187" s="81"/>
      <c r="D187" s="81"/>
      <c r="E187" s="81"/>
      <c r="F187" s="81"/>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row>
    <row r="188" spans="1:29" ht="15.75">
      <c r="A188" s="77"/>
      <c r="B188" s="83"/>
      <c r="C188" s="81"/>
      <c r="D188" s="81"/>
      <c r="E188" s="81"/>
      <c r="F188" s="81"/>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row>
    <row r="189" spans="1:29" ht="15.75">
      <c r="A189" s="77"/>
      <c r="B189" s="83"/>
      <c r="C189" s="81"/>
      <c r="D189" s="81"/>
      <c r="E189" s="81"/>
      <c r="F189" s="81"/>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row>
    <row r="190" spans="1:29" ht="15.75">
      <c r="A190" s="77"/>
      <c r="B190" s="83"/>
      <c r="C190" s="81"/>
      <c r="D190" s="81"/>
      <c r="E190" s="81"/>
      <c r="F190" s="81"/>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row>
    <row r="191" spans="1:29" ht="15.75">
      <c r="A191" s="77"/>
      <c r="B191" s="83"/>
      <c r="C191" s="81"/>
      <c r="D191" s="81"/>
      <c r="E191" s="81"/>
      <c r="F191" s="81"/>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row>
    <row r="192" spans="1:29" ht="15.75">
      <c r="A192" s="77"/>
      <c r="B192" s="83"/>
      <c r="C192" s="81"/>
      <c r="D192" s="81"/>
      <c r="E192" s="81"/>
      <c r="F192" s="81"/>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row>
    <row r="193" spans="1:29" ht="15.75">
      <c r="A193" s="77"/>
      <c r="B193" s="83"/>
      <c r="C193" s="81"/>
      <c r="D193" s="81"/>
      <c r="E193" s="81"/>
      <c r="F193" s="81"/>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row>
    <row r="194" spans="1:29" ht="15.75">
      <c r="A194" s="77"/>
      <c r="B194" s="83"/>
      <c r="C194" s="81"/>
      <c r="D194" s="81"/>
      <c r="E194" s="81"/>
      <c r="F194" s="81"/>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row>
    <row r="195" spans="1:29" ht="15.75">
      <c r="A195" s="77"/>
      <c r="B195" s="83"/>
      <c r="C195" s="81"/>
      <c r="D195" s="81"/>
      <c r="E195" s="81"/>
      <c r="F195" s="81"/>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row>
    <row r="196" spans="1:29" ht="15.75">
      <c r="A196" s="77"/>
      <c r="B196" s="83"/>
      <c r="C196" s="81"/>
      <c r="D196" s="81"/>
      <c r="E196" s="81"/>
      <c r="F196" s="81"/>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row>
    <row r="197" spans="1:29" ht="15.75">
      <c r="A197" s="77"/>
      <c r="B197" s="83"/>
      <c r="C197" s="81"/>
      <c r="D197" s="81"/>
      <c r="E197" s="81"/>
      <c r="F197" s="81"/>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row>
    <row r="198" spans="1:29" ht="15.75">
      <c r="A198" s="77"/>
      <c r="B198" s="83"/>
      <c r="C198" s="81"/>
      <c r="D198" s="81"/>
      <c r="E198" s="81"/>
      <c r="F198" s="81"/>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row>
    <row r="199" spans="1:29" ht="15.75">
      <c r="A199" s="77"/>
      <c r="B199" s="83"/>
      <c r="C199" s="81"/>
      <c r="D199" s="81"/>
      <c r="E199" s="81"/>
      <c r="F199" s="81"/>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row>
    <row r="200" spans="1:29" ht="15.75">
      <c r="A200" s="77"/>
      <c r="B200" s="83"/>
      <c r="C200" s="81"/>
      <c r="D200" s="81"/>
      <c r="E200" s="81"/>
      <c r="F200" s="81"/>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row>
    <row r="201" spans="1:29" ht="15.75">
      <c r="A201" s="77"/>
      <c r="B201" s="83"/>
      <c r="C201" s="81"/>
      <c r="D201" s="81"/>
      <c r="E201" s="81"/>
      <c r="F201" s="81"/>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row>
    <row r="202" spans="1:29" ht="15.75">
      <c r="A202" s="77"/>
      <c r="B202" s="83"/>
      <c r="C202" s="81"/>
      <c r="D202" s="81"/>
      <c r="E202" s="81"/>
      <c r="F202" s="81"/>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row>
    <row r="203" spans="1:29" ht="15.75">
      <c r="A203" s="77"/>
      <c r="B203" s="83"/>
      <c r="C203" s="81"/>
      <c r="D203" s="81"/>
      <c r="E203" s="81"/>
      <c r="F203" s="81"/>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row>
    <row r="204" spans="1:29" ht="15.75">
      <c r="A204" s="77"/>
      <c r="B204" s="83"/>
      <c r="C204" s="81"/>
      <c r="D204" s="81"/>
      <c r="E204" s="81"/>
      <c r="F204" s="81"/>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row>
    <row r="205" spans="1:29" ht="15.75">
      <c r="A205" s="77"/>
      <c r="B205" s="83"/>
      <c r="C205" s="81"/>
      <c r="D205" s="81"/>
      <c r="E205" s="81"/>
      <c r="F205" s="81"/>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row>
    <row r="206" spans="1:29" ht="15.75">
      <c r="A206" s="77"/>
      <c r="B206" s="83"/>
      <c r="C206" s="81"/>
      <c r="D206" s="81"/>
      <c r="E206" s="81"/>
      <c r="F206" s="81"/>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row>
    <row r="207" spans="1:29" ht="15.75">
      <c r="A207" s="77"/>
      <c r="B207" s="83"/>
      <c r="C207" s="81"/>
      <c r="D207" s="81"/>
      <c r="E207" s="81"/>
      <c r="F207" s="81"/>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row>
    <row r="208" spans="1:29" ht="15.75">
      <c r="A208" s="77"/>
      <c r="B208" s="83"/>
      <c r="C208" s="81"/>
      <c r="D208" s="81"/>
      <c r="E208" s="81"/>
      <c r="F208" s="81"/>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row>
    <row r="209" spans="1:29" ht="15.75">
      <c r="A209" s="77"/>
      <c r="B209" s="83"/>
      <c r="C209" s="81"/>
      <c r="D209" s="81"/>
      <c r="E209" s="81"/>
      <c r="F209" s="81"/>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row>
    <row r="210" spans="1:29" ht="15.75">
      <c r="A210" s="77"/>
      <c r="B210" s="83"/>
      <c r="C210" s="81"/>
      <c r="D210" s="81"/>
      <c r="E210" s="81"/>
      <c r="F210" s="81"/>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row>
    <row r="211" spans="1:29" ht="15.75">
      <c r="A211" s="77"/>
      <c r="B211" s="83"/>
      <c r="C211" s="81"/>
      <c r="D211" s="81"/>
      <c r="E211" s="81"/>
      <c r="F211" s="81"/>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row>
    <row r="212" spans="1:29" ht="15.75">
      <c r="A212" s="77"/>
      <c r="B212" s="83"/>
      <c r="C212" s="81"/>
      <c r="D212" s="81"/>
      <c r="E212" s="81"/>
      <c r="F212" s="81"/>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row>
    <row r="213" spans="1:29" ht="15.75">
      <c r="A213" s="77"/>
      <c r="B213" s="83"/>
      <c r="C213" s="81"/>
      <c r="D213" s="81"/>
      <c r="E213" s="81"/>
      <c r="F213" s="81"/>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row>
    <row r="214" spans="1:29" ht="15.75">
      <c r="A214" s="77"/>
      <c r="B214" s="83"/>
      <c r="C214" s="81"/>
      <c r="D214" s="81"/>
      <c r="E214" s="81"/>
      <c r="F214" s="81"/>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row>
    <row r="215" spans="1:29" ht="15.75">
      <c r="A215" s="77"/>
      <c r="B215" s="83"/>
      <c r="C215" s="81"/>
      <c r="D215" s="81"/>
      <c r="E215" s="81"/>
      <c r="F215" s="81"/>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row>
    <row r="216" spans="1:29" ht="15.75">
      <c r="A216" s="77"/>
      <c r="B216" s="83"/>
      <c r="C216" s="81"/>
      <c r="D216" s="81"/>
      <c r="E216" s="81"/>
      <c r="F216" s="81"/>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row>
    <row r="217" spans="1:29" ht="15.75">
      <c r="A217" s="77"/>
      <c r="B217" s="83"/>
      <c r="C217" s="81"/>
      <c r="D217" s="81"/>
      <c r="E217" s="81"/>
      <c r="F217" s="81"/>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row>
    <row r="218" spans="1:29" ht="15.75">
      <c r="A218" s="77"/>
      <c r="B218" s="83"/>
      <c r="C218" s="81"/>
      <c r="D218" s="81"/>
      <c r="E218" s="81"/>
      <c r="F218" s="81"/>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row>
    <row r="219" spans="1:29" ht="15.75">
      <c r="A219" s="77"/>
      <c r="B219" s="83"/>
      <c r="C219" s="81"/>
      <c r="D219" s="81"/>
      <c r="E219" s="81"/>
      <c r="F219" s="81"/>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row>
    <row r="220" spans="1:29" ht="15.75">
      <c r="A220" s="77"/>
      <c r="B220" s="83"/>
      <c r="C220" s="81"/>
      <c r="D220" s="81"/>
      <c r="E220" s="81"/>
      <c r="F220" s="81"/>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row>
    <row r="221" spans="1:29" ht="15.75">
      <c r="A221" s="77"/>
      <c r="B221" s="83"/>
      <c r="C221" s="81"/>
      <c r="D221" s="81"/>
      <c r="E221" s="81"/>
      <c r="F221" s="81"/>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row>
    <row r="222" spans="1:29" ht="15.75">
      <c r="A222" s="77"/>
      <c r="B222" s="83"/>
      <c r="C222" s="81"/>
      <c r="D222" s="81"/>
      <c r="E222" s="81"/>
      <c r="F222" s="81"/>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row>
    <row r="223" spans="1:29" ht="15.75">
      <c r="A223" s="77"/>
      <c r="B223" s="83"/>
      <c r="C223" s="81"/>
      <c r="D223" s="81"/>
      <c r="E223" s="81"/>
      <c r="F223" s="81"/>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row>
    <row r="224" spans="1:29" ht="15.75">
      <c r="A224" s="77"/>
      <c r="B224" s="83"/>
      <c r="C224" s="81"/>
      <c r="D224" s="81"/>
      <c r="E224" s="81"/>
      <c r="F224" s="81"/>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row>
    <row r="225" spans="1:29" ht="15.75">
      <c r="A225" s="77"/>
      <c r="B225" s="83"/>
      <c r="C225" s="81"/>
      <c r="D225" s="81"/>
      <c r="E225" s="81"/>
      <c r="F225" s="81"/>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row>
    <row r="226" spans="1:29" ht="15.75">
      <c r="A226" s="77"/>
      <c r="B226" s="83"/>
      <c r="C226" s="81"/>
      <c r="D226" s="81"/>
      <c r="E226" s="81"/>
      <c r="F226" s="81"/>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row>
    <row r="227" spans="1:29" ht="15.75">
      <c r="A227" s="77"/>
      <c r="B227" s="83"/>
      <c r="C227" s="81"/>
      <c r="D227" s="81"/>
      <c r="E227" s="81"/>
      <c r="F227" s="81"/>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row>
    <row r="228" spans="1:29" ht="15.75">
      <c r="A228" s="77"/>
      <c r="B228" s="83"/>
      <c r="C228" s="81"/>
      <c r="D228" s="81"/>
      <c r="E228" s="81"/>
      <c r="F228" s="81"/>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row>
    <row r="229" spans="1:29" ht="15.75">
      <c r="A229" s="77"/>
      <c r="B229" s="83"/>
      <c r="C229" s="81"/>
      <c r="D229" s="81"/>
      <c r="E229" s="81"/>
      <c r="F229" s="81"/>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row>
    <row r="230" spans="1:29" ht="15.75">
      <c r="A230" s="77"/>
      <c r="B230" s="83"/>
      <c r="C230" s="81"/>
      <c r="D230" s="81"/>
      <c r="E230" s="81"/>
      <c r="F230" s="81"/>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row>
    <row r="231" spans="1:29" ht="15.75">
      <c r="A231" s="77"/>
      <c r="B231" s="83"/>
      <c r="C231" s="81"/>
      <c r="D231" s="81"/>
      <c r="E231" s="81"/>
      <c r="F231" s="81"/>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row>
    <row r="232" spans="1:29" ht="15.75">
      <c r="A232" s="77"/>
      <c r="B232" s="83"/>
      <c r="C232" s="81"/>
      <c r="D232" s="81"/>
      <c r="E232" s="81"/>
      <c r="F232" s="81"/>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row>
    <row r="233" spans="1:29" ht="15.75">
      <c r="A233" s="77"/>
      <c r="B233" s="83"/>
      <c r="C233" s="81"/>
      <c r="D233" s="81"/>
      <c r="E233" s="81"/>
      <c r="F233" s="81"/>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row>
    <row r="234" spans="1:29" ht="15.75">
      <c r="A234" s="77"/>
      <c r="B234" s="83"/>
      <c r="C234" s="81"/>
      <c r="D234" s="81"/>
      <c r="E234" s="81"/>
      <c r="F234" s="81"/>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row>
    <row r="235" spans="1:29" ht="15.75">
      <c r="A235" s="77"/>
      <c r="B235" s="83"/>
      <c r="C235" s="81"/>
      <c r="D235" s="81"/>
      <c r="E235" s="81"/>
      <c r="F235" s="81"/>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row>
    <row r="236" spans="1:29" ht="15.75">
      <c r="A236" s="77"/>
      <c r="B236" s="83"/>
      <c r="C236" s="81"/>
      <c r="D236" s="81"/>
      <c r="E236" s="81"/>
      <c r="F236" s="81"/>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row>
    <row r="237" spans="1:29" ht="15.75">
      <c r="A237" s="77"/>
      <c r="B237" s="83"/>
      <c r="C237" s="81"/>
      <c r="D237" s="81"/>
      <c r="E237" s="81"/>
      <c r="F237" s="81"/>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row>
    <row r="238" spans="1:29" ht="15.75">
      <c r="A238" s="77"/>
      <c r="B238" s="83"/>
      <c r="C238" s="81"/>
      <c r="D238" s="81"/>
      <c r="E238" s="81"/>
      <c r="F238" s="81"/>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row>
    <row r="239" spans="1:29" ht="15.75">
      <c r="A239" s="77"/>
      <c r="B239" s="83"/>
      <c r="C239" s="81"/>
      <c r="D239" s="81"/>
      <c r="E239" s="81"/>
      <c r="F239" s="81"/>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row>
    <row r="240" spans="1:29" ht="15.75">
      <c r="A240" s="77"/>
      <c r="B240" s="83"/>
      <c r="C240" s="81"/>
      <c r="D240" s="81"/>
      <c r="E240" s="81"/>
      <c r="F240" s="81"/>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row>
    <row r="241" spans="1:29" ht="15.75">
      <c r="A241" s="77"/>
      <c r="B241" s="83"/>
      <c r="C241" s="81"/>
      <c r="D241" s="81"/>
      <c r="E241" s="81"/>
      <c r="F241" s="81"/>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row>
    <row r="242" spans="1:29" ht="15.75">
      <c r="A242" s="77"/>
      <c r="B242" s="83"/>
      <c r="C242" s="81"/>
      <c r="D242" s="81"/>
      <c r="E242" s="81"/>
      <c r="F242" s="81"/>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row>
    <row r="243" spans="1:29" ht="15.75">
      <c r="A243" s="77"/>
      <c r="B243" s="83"/>
      <c r="C243" s="81"/>
      <c r="D243" s="81"/>
      <c r="E243" s="81"/>
      <c r="F243" s="81"/>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row>
    <row r="244" spans="1:29" ht="15.75">
      <c r="A244" s="77"/>
      <c r="B244" s="83"/>
      <c r="C244" s="81"/>
      <c r="D244" s="81"/>
      <c r="E244" s="81"/>
      <c r="F244" s="81"/>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row>
    <row r="245" spans="1:29" ht="15.75">
      <c r="A245" s="77"/>
      <c r="B245" s="83"/>
      <c r="C245" s="81"/>
      <c r="D245" s="81"/>
      <c r="E245" s="81"/>
      <c r="F245" s="81"/>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row>
    <row r="246" spans="1:29" ht="15.75">
      <c r="A246" s="77"/>
      <c r="B246" s="83"/>
      <c r="C246" s="81"/>
      <c r="D246" s="81"/>
      <c r="E246" s="81"/>
      <c r="F246" s="81"/>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row>
    <row r="247" spans="1:29" ht="15.75">
      <c r="A247" s="77"/>
      <c r="B247" s="83"/>
      <c r="C247" s="81"/>
      <c r="D247" s="81"/>
      <c r="E247" s="81"/>
      <c r="F247" s="81"/>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row>
    <row r="248" spans="1:29" ht="15.75">
      <c r="A248" s="77"/>
      <c r="B248" s="83"/>
      <c r="C248" s="81"/>
      <c r="D248" s="81"/>
      <c r="E248" s="81"/>
      <c r="F248" s="81"/>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row>
    <row r="249" spans="1:29" ht="15.75">
      <c r="A249" s="77"/>
      <c r="B249" s="83"/>
      <c r="C249" s="81"/>
      <c r="D249" s="81"/>
      <c r="E249" s="81"/>
      <c r="F249" s="81"/>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row>
    <row r="250" spans="1:29" ht="15.75">
      <c r="A250" s="77"/>
      <c r="B250" s="83"/>
      <c r="C250" s="81"/>
      <c r="D250" s="81"/>
      <c r="E250" s="81"/>
      <c r="F250" s="81"/>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row>
    <row r="251" spans="1:29" ht="15.75">
      <c r="A251" s="77"/>
      <c r="B251" s="83"/>
      <c r="C251" s="81"/>
      <c r="D251" s="81"/>
      <c r="E251" s="81"/>
      <c r="F251" s="81"/>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row>
    <row r="252" spans="1:29" ht="15.75">
      <c r="A252" s="77"/>
      <c r="B252" s="83"/>
      <c r="C252" s="81"/>
      <c r="D252" s="81"/>
      <c r="E252" s="81"/>
      <c r="F252" s="81"/>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row>
    <row r="253" spans="1:29" ht="15.75">
      <c r="A253" s="77"/>
      <c r="B253" s="83"/>
      <c r="C253" s="81"/>
      <c r="D253" s="81"/>
      <c r="E253" s="81"/>
      <c r="F253" s="81"/>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row>
    <row r="254" spans="1:29" ht="15.75">
      <c r="A254" s="77"/>
      <c r="B254" s="83"/>
      <c r="C254" s="81"/>
      <c r="D254" s="81"/>
      <c r="E254" s="81"/>
      <c r="F254" s="81"/>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row>
    <row r="255" spans="1:29" ht="15.75">
      <c r="A255" s="77"/>
      <c r="B255" s="83"/>
      <c r="C255" s="81"/>
      <c r="D255" s="81"/>
      <c r="E255" s="81"/>
      <c r="F255" s="81"/>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row>
    <row r="256" spans="1:29" ht="15.75">
      <c r="A256" s="77"/>
      <c r="B256" s="83"/>
      <c r="C256" s="81"/>
      <c r="D256" s="81"/>
      <c r="E256" s="81"/>
      <c r="F256" s="81"/>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row>
    <row r="257" spans="1:29" ht="15.75">
      <c r="A257" s="77"/>
      <c r="B257" s="83"/>
      <c r="C257" s="81"/>
      <c r="D257" s="81"/>
      <c r="E257" s="81"/>
      <c r="F257" s="81"/>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row>
    <row r="258" spans="1:29" ht="15.75">
      <c r="A258" s="77"/>
      <c r="B258" s="83"/>
      <c r="C258" s="81"/>
      <c r="D258" s="81"/>
      <c r="E258" s="81"/>
      <c r="F258" s="81"/>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row>
    <row r="259" spans="1:29" ht="15.75">
      <c r="A259" s="77"/>
      <c r="B259" s="83"/>
      <c r="C259" s="81"/>
      <c r="D259" s="81"/>
      <c r="E259" s="81"/>
      <c r="F259" s="81"/>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row>
    <row r="260" spans="1:29" ht="15.75">
      <c r="A260" s="77"/>
      <c r="B260" s="83"/>
      <c r="C260" s="81"/>
      <c r="D260" s="81"/>
      <c r="E260" s="81"/>
      <c r="F260" s="81"/>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row>
    <row r="261" spans="1:29" ht="15.75">
      <c r="A261" s="77"/>
      <c r="B261" s="83"/>
      <c r="C261" s="81"/>
      <c r="D261" s="81"/>
      <c r="E261" s="81"/>
      <c r="F261" s="81"/>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row>
    <row r="262" spans="1:29" ht="15.75">
      <c r="A262" s="77"/>
      <c r="B262" s="83"/>
      <c r="C262" s="81"/>
      <c r="D262" s="81"/>
      <c r="E262" s="81"/>
      <c r="F262" s="81"/>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row>
    <row r="263" spans="1:29" ht="15.75">
      <c r="A263" s="77"/>
      <c r="B263" s="83"/>
      <c r="C263" s="81"/>
      <c r="D263" s="81"/>
      <c r="E263" s="81"/>
      <c r="F263" s="81"/>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row>
    <row r="264" spans="1:29" ht="15.75">
      <c r="A264" s="77"/>
      <c r="B264" s="83"/>
      <c r="C264" s="81"/>
      <c r="D264" s="81"/>
      <c r="E264" s="81"/>
      <c r="F264" s="81"/>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row>
    <row r="265" spans="1:29" ht="15.75">
      <c r="A265" s="77"/>
      <c r="B265" s="83"/>
      <c r="C265" s="81"/>
      <c r="D265" s="81"/>
      <c r="E265" s="81"/>
      <c r="F265" s="81"/>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row>
    <row r="266" spans="1:29" ht="15.75">
      <c r="A266" s="77"/>
      <c r="B266" s="83"/>
      <c r="C266" s="81"/>
      <c r="D266" s="81"/>
      <c r="E266" s="81"/>
      <c r="F266" s="81"/>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row>
    <row r="267" spans="1:29" ht="15.75">
      <c r="A267" s="77"/>
      <c r="B267" s="83"/>
      <c r="C267" s="81"/>
      <c r="D267" s="81"/>
      <c r="E267" s="81"/>
      <c r="F267" s="81"/>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row>
    <row r="268" spans="1:29" ht="15.75">
      <c r="A268" s="77"/>
      <c r="B268" s="83"/>
      <c r="C268" s="81"/>
      <c r="D268" s="81"/>
      <c r="E268" s="81"/>
      <c r="F268" s="81"/>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row>
    <row r="269" spans="1:29" ht="15.75">
      <c r="A269" s="77"/>
      <c r="B269" s="83"/>
      <c r="C269" s="81"/>
      <c r="D269" s="81"/>
      <c r="E269" s="81"/>
      <c r="F269" s="81"/>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row>
    <row r="270" spans="1:29" ht="15.75">
      <c r="A270" s="77"/>
      <c r="B270" s="83"/>
      <c r="C270" s="81"/>
      <c r="D270" s="81"/>
      <c r="E270" s="81"/>
      <c r="F270" s="81"/>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row>
    <row r="271" spans="1:29" ht="15.75">
      <c r="A271" s="77"/>
      <c r="B271" s="83"/>
      <c r="C271" s="81"/>
      <c r="D271" s="81"/>
      <c r="E271" s="81"/>
      <c r="F271" s="81"/>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row>
    <row r="272" spans="1:29" ht="15.75">
      <c r="A272" s="77"/>
      <c r="B272" s="83"/>
      <c r="C272" s="81"/>
      <c r="D272" s="81"/>
      <c r="E272" s="81"/>
      <c r="F272" s="81"/>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row>
    <row r="273" spans="1:29" ht="15.75">
      <c r="A273" s="77"/>
      <c r="B273" s="83"/>
      <c r="C273" s="81"/>
      <c r="D273" s="81"/>
      <c r="E273" s="81"/>
      <c r="F273" s="81"/>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row>
    <row r="274" spans="1:29" ht="15.75">
      <c r="A274" s="77"/>
      <c r="B274" s="83"/>
      <c r="C274" s="81"/>
      <c r="D274" s="81"/>
      <c r="E274" s="81"/>
      <c r="F274" s="81"/>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row>
    <row r="275" spans="1:29" ht="15.75">
      <c r="A275" s="77"/>
      <c r="B275" s="83"/>
      <c r="C275" s="81"/>
      <c r="D275" s="81"/>
      <c r="E275" s="81"/>
      <c r="F275" s="81"/>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row>
    <row r="276" spans="1:29" ht="15.75">
      <c r="A276" s="77"/>
      <c r="B276" s="83"/>
      <c r="C276" s="81"/>
      <c r="D276" s="81"/>
      <c r="E276" s="81"/>
      <c r="F276" s="81"/>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row>
    <row r="277" spans="1:29" ht="15.75">
      <c r="A277" s="77"/>
      <c r="B277" s="83"/>
      <c r="C277" s="81"/>
      <c r="D277" s="81"/>
      <c r="E277" s="81"/>
      <c r="F277" s="81"/>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row>
    <row r="278" spans="1:29" ht="15.75">
      <c r="A278" s="77"/>
      <c r="B278" s="83"/>
      <c r="C278" s="81"/>
      <c r="D278" s="81"/>
      <c r="E278" s="81"/>
      <c r="F278" s="81"/>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row>
    <row r="279" spans="1:29" ht="15.75">
      <c r="A279" s="77"/>
      <c r="B279" s="83"/>
      <c r="C279" s="81"/>
      <c r="D279" s="81"/>
      <c r="E279" s="81"/>
      <c r="F279" s="81"/>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row>
    <row r="280" spans="1:29" ht="15.75">
      <c r="A280" s="77"/>
      <c r="B280" s="83"/>
      <c r="C280" s="81"/>
      <c r="D280" s="81"/>
      <c r="E280" s="81"/>
      <c r="F280" s="81"/>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row>
    <row r="281" spans="1:29" ht="15.75">
      <c r="A281" s="77"/>
      <c r="B281" s="83"/>
      <c r="C281" s="81"/>
      <c r="D281" s="81"/>
      <c r="E281" s="81"/>
      <c r="F281" s="81"/>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row>
    <row r="282" spans="1:29" ht="15.75">
      <c r="A282" s="77"/>
      <c r="B282" s="83"/>
      <c r="C282" s="81"/>
      <c r="D282" s="81"/>
      <c r="E282" s="81"/>
      <c r="F282" s="81"/>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row>
    <row r="283" spans="1:29" ht="15.75">
      <c r="A283" s="77"/>
      <c r="B283" s="83"/>
      <c r="C283" s="81"/>
      <c r="D283" s="81"/>
      <c r="E283" s="81"/>
      <c r="F283" s="81"/>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row>
    <row r="284" spans="1:29" ht="15.75">
      <c r="A284" s="77"/>
      <c r="B284" s="83"/>
      <c r="C284" s="81"/>
      <c r="D284" s="81"/>
      <c r="E284" s="81"/>
      <c r="F284" s="81"/>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row>
    <row r="285" spans="1:29" ht="15.75">
      <c r="A285" s="77"/>
      <c r="B285" s="83"/>
      <c r="C285" s="81"/>
      <c r="D285" s="81"/>
      <c r="E285" s="81"/>
      <c r="F285" s="81"/>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row>
    <row r="286" spans="1:29" ht="15.75">
      <c r="A286" s="77"/>
      <c r="B286" s="83"/>
      <c r="C286" s="81"/>
      <c r="D286" s="81"/>
      <c r="E286" s="81"/>
      <c r="F286" s="81"/>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row>
    <row r="287" spans="1:29" ht="15.75">
      <c r="A287" s="77"/>
      <c r="B287" s="83"/>
      <c r="C287" s="81"/>
      <c r="D287" s="81"/>
      <c r="E287" s="81"/>
      <c r="F287" s="81"/>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row>
    <row r="288" spans="1:29" ht="15.75">
      <c r="A288" s="77"/>
      <c r="B288" s="83"/>
      <c r="C288" s="81"/>
      <c r="D288" s="81"/>
      <c r="E288" s="81"/>
      <c r="F288" s="81"/>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row>
    <row r="289" spans="1:29" ht="15.75">
      <c r="A289" s="77"/>
      <c r="B289" s="83"/>
      <c r="C289" s="81"/>
      <c r="D289" s="81"/>
      <c r="E289" s="81"/>
      <c r="F289" s="81"/>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row>
    <row r="290" spans="1:29" ht="15.75">
      <c r="A290" s="77"/>
      <c r="B290" s="83"/>
      <c r="C290" s="81"/>
      <c r="D290" s="81"/>
      <c r="E290" s="81"/>
      <c r="F290" s="81"/>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row>
    <row r="291" spans="1:29" ht="15.75">
      <c r="A291" s="77"/>
      <c r="B291" s="83"/>
      <c r="C291" s="81"/>
      <c r="D291" s="81"/>
      <c r="E291" s="81"/>
      <c r="F291" s="81"/>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row>
    <row r="292" spans="1:29" ht="15.75">
      <c r="A292" s="77"/>
      <c r="B292" s="83"/>
      <c r="C292" s="81"/>
      <c r="D292" s="81"/>
      <c r="E292" s="81"/>
      <c r="F292" s="81"/>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row>
    <row r="293" spans="1:29" ht="15.75">
      <c r="A293" s="77"/>
      <c r="B293" s="83"/>
      <c r="C293" s="81"/>
      <c r="D293" s="81"/>
      <c r="E293" s="81"/>
      <c r="F293" s="81"/>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row>
    <row r="294" spans="1:29" ht="15.75">
      <c r="A294" s="77"/>
      <c r="B294" s="83"/>
      <c r="C294" s="81"/>
      <c r="D294" s="81"/>
      <c r="E294" s="81"/>
      <c r="F294" s="81"/>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row>
    <row r="295" spans="1:29" ht="15.75">
      <c r="A295" s="77"/>
      <c r="B295" s="83"/>
      <c r="C295" s="81"/>
      <c r="D295" s="81"/>
      <c r="E295" s="81"/>
      <c r="F295" s="81"/>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row>
    <row r="296" spans="1:29" ht="15.75">
      <c r="A296" s="77"/>
      <c r="B296" s="83"/>
      <c r="C296" s="81"/>
      <c r="D296" s="81"/>
      <c r="E296" s="81"/>
      <c r="F296" s="81"/>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row>
    <row r="297" spans="1:29" ht="15.75">
      <c r="A297" s="77"/>
      <c r="B297" s="83"/>
      <c r="C297" s="81"/>
      <c r="D297" s="81"/>
      <c r="E297" s="81"/>
      <c r="F297" s="81"/>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row>
    <row r="298" spans="1:29" ht="15.75">
      <c r="A298" s="77"/>
      <c r="B298" s="83"/>
      <c r="C298" s="81"/>
      <c r="D298" s="81"/>
      <c r="E298" s="81"/>
      <c r="F298" s="81"/>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row>
    <row r="299" spans="1:29" ht="15.75">
      <c r="A299" s="77"/>
      <c r="B299" s="83"/>
      <c r="C299" s="81"/>
      <c r="D299" s="81"/>
      <c r="E299" s="81"/>
      <c r="F299" s="81"/>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row>
    <row r="300" spans="1:29" ht="15.75">
      <c r="A300" s="77"/>
      <c r="B300" s="83"/>
      <c r="C300" s="81"/>
      <c r="D300" s="81"/>
      <c r="E300" s="81"/>
      <c r="F300" s="81"/>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row>
    <row r="301" spans="1:29" ht="15.75">
      <c r="A301" s="77"/>
      <c r="B301" s="83"/>
      <c r="C301" s="81"/>
      <c r="D301" s="81"/>
      <c r="E301" s="81"/>
      <c r="F301" s="81"/>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row>
    <row r="302" spans="1:29" ht="15.75">
      <c r="A302" s="77"/>
      <c r="B302" s="83"/>
      <c r="C302" s="81"/>
      <c r="D302" s="81"/>
      <c r="E302" s="81"/>
      <c r="F302" s="81"/>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row>
    <row r="303" spans="1:29" ht="15.75">
      <c r="A303" s="77"/>
      <c r="B303" s="83"/>
      <c r="C303" s="81"/>
      <c r="D303" s="81"/>
      <c r="E303" s="81"/>
      <c r="F303" s="81"/>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row>
    <row r="304" spans="1:29" ht="15.75">
      <c r="A304" s="77"/>
      <c r="B304" s="83"/>
      <c r="C304" s="81"/>
      <c r="D304" s="81"/>
      <c r="E304" s="81"/>
      <c r="F304" s="81"/>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row>
    <row r="305" spans="1:29" ht="15.75">
      <c r="A305" s="77"/>
      <c r="B305" s="83"/>
      <c r="C305" s="81"/>
      <c r="D305" s="81"/>
      <c r="E305" s="81"/>
      <c r="F305" s="81"/>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row>
    <row r="306" spans="1:29" ht="15.75">
      <c r="A306" s="77"/>
      <c r="B306" s="83"/>
      <c r="C306" s="81"/>
      <c r="D306" s="81"/>
      <c r="E306" s="81"/>
      <c r="F306" s="81"/>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row>
    <row r="307" spans="1:29" ht="15.75">
      <c r="A307" s="77"/>
      <c r="B307" s="83"/>
      <c r="C307" s="81"/>
      <c r="D307" s="81"/>
      <c r="E307" s="81"/>
      <c r="F307" s="81"/>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row>
    <row r="308" spans="1:29" ht="15.75">
      <c r="A308" s="77"/>
      <c r="B308" s="83"/>
      <c r="C308" s="81"/>
      <c r="D308" s="81"/>
      <c r="E308" s="81"/>
      <c r="F308" s="81"/>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row>
    <row r="309" spans="1:29" ht="15.75">
      <c r="A309" s="77"/>
      <c r="B309" s="83"/>
      <c r="C309" s="81"/>
      <c r="D309" s="81"/>
      <c r="E309" s="81"/>
      <c r="F309" s="81"/>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row>
    <row r="310" spans="1:29" ht="15.75">
      <c r="A310" s="77"/>
      <c r="B310" s="83"/>
      <c r="C310" s="81"/>
      <c r="D310" s="81"/>
      <c r="E310" s="81"/>
      <c r="F310" s="81"/>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row>
    <row r="311" spans="1:29" ht="15.75">
      <c r="A311" s="77"/>
      <c r="B311" s="83"/>
      <c r="C311" s="81"/>
      <c r="D311" s="81"/>
      <c r="E311" s="81"/>
      <c r="F311" s="81"/>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row>
    <row r="312" spans="1:29" ht="15.75">
      <c r="A312" s="77"/>
      <c r="B312" s="83"/>
      <c r="C312" s="81"/>
      <c r="D312" s="81"/>
      <c r="E312" s="81"/>
      <c r="F312" s="81"/>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row>
    <row r="313" spans="1:29" ht="15.75">
      <c r="A313" s="77"/>
      <c r="B313" s="83"/>
      <c r="C313" s="81"/>
      <c r="D313" s="81"/>
      <c r="E313" s="81"/>
      <c r="F313" s="81"/>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row>
    <row r="314" spans="1:29" ht="15.75">
      <c r="A314" s="77"/>
      <c r="B314" s="83"/>
      <c r="C314" s="81"/>
      <c r="D314" s="81"/>
      <c r="E314" s="81"/>
      <c r="F314" s="81"/>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row>
    <row r="315" spans="1:29" ht="15.75">
      <c r="A315" s="77"/>
      <c r="B315" s="83"/>
      <c r="C315" s="81"/>
      <c r="D315" s="81"/>
      <c r="E315" s="81"/>
      <c r="F315" s="81"/>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row>
    <row r="316" spans="1:29" ht="15.75">
      <c r="A316" s="77"/>
      <c r="B316" s="83"/>
      <c r="C316" s="81"/>
      <c r="D316" s="81"/>
      <c r="E316" s="81"/>
      <c r="F316" s="81"/>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row>
    <row r="317" spans="1:29" ht="15.75">
      <c r="A317" s="77"/>
      <c r="B317" s="83"/>
      <c r="C317" s="81"/>
      <c r="D317" s="81"/>
      <c r="E317" s="81"/>
      <c r="F317" s="81"/>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row>
    <row r="318" spans="1:29" ht="15.75">
      <c r="A318" s="77"/>
      <c r="B318" s="83"/>
      <c r="C318" s="81"/>
      <c r="D318" s="81"/>
      <c r="E318" s="81"/>
      <c r="F318" s="81"/>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row>
    <row r="319" spans="1:29" ht="15.75">
      <c r="A319" s="77"/>
      <c r="B319" s="83"/>
      <c r="C319" s="81"/>
      <c r="D319" s="81"/>
      <c r="E319" s="81"/>
      <c r="F319" s="81"/>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row>
    <row r="320" spans="1:29" ht="15.75">
      <c r="A320" s="77"/>
      <c r="B320" s="83"/>
      <c r="C320" s="81"/>
      <c r="D320" s="81"/>
      <c r="E320" s="81"/>
      <c r="F320" s="81"/>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row>
    <row r="321" spans="1:29" ht="15.75">
      <c r="A321" s="77"/>
      <c r="B321" s="83"/>
      <c r="C321" s="81"/>
      <c r="D321" s="81"/>
      <c r="E321" s="81"/>
      <c r="F321" s="81"/>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row>
    <row r="322" spans="1:29" ht="15.75">
      <c r="A322" s="77"/>
      <c r="B322" s="83"/>
      <c r="C322" s="81"/>
      <c r="D322" s="81"/>
      <c r="E322" s="81"/>
      <c r="F322" s="81"/>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row>
    <row r="323" spans="1:29" ht="15.75">
      <c r="A323" s="77"/>
      <c r="B323" s="83"/>
      <c r="C323" s="81"/>
      <c r="D323" s="81"/>
      <c r="E323" s="81"/>
      <c r="F323" s="81"/>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row>
    <row r="324" spans="1:29" ht="15.75">
      <c r="A324" s="77"/>
      <c r="B324" s="83"/>
      <c r="C324" s="81"/>
      <c r="D324" s="81"/>
      <c r="E324" s="81"/>
      <c r="F324" s="81"/>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row>
    <row r="325" spans="1:29" ht="15.75">
      <c r="A325" s="77"/>
      <c r="B325" s="83"/>
      <c r="C325" s="81"/>
      <c r="D325" s="81"/>
      <c r="E325" s="81"/>
      <c r="F325" s="81"/>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row>
    <row r="326" spans="1:29" ht="15.75">
      <c r="A326" s="77"/>
      <c r="B326" s="83"/>
      <c r="C326" s="81"/>
      <c r="D326" s="81"/>
      <c r="E326" s="81"/>
      <c r="F326" s="81"/>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row>
    <row r="327" spans="1:29" ht="15.75">
      <c r="A327" s="77"/>
      <c r="B327" s="83"/>
      <c r="C327" s="81"/>
      <c r="D327" s="81"/>
      <c r="E327" s="81"/>
      <c r="F327" s="81"/>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row>
    <row r="328" spans="1:29" ht="15.75">
      <c r="A328" s="77"/>
      <c r="B328" s="83"/>
      <c r="C328" s="81"/>
      <c r="D328" s="81"/>
      <c r="E328" s="81"/>
      <c r="F328" s="81"/>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row>
    <row r="329" spans="1:29" ht="15.75">
      <c r="A329" s="77"/>
      <c r="B329" s="83"/>
      <c r="C329" s="81"/>
      <c r="D329" s="81"/>
      <c r="E329" s="81"/>
      <c r="F329" s="81"/>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row>
    <row r="330" spans="1:29" ht="15.75">
      <c r="A330" s="77"/>
      <c r="B330" s="83"/>
      <c r="C330" s="81"/>
      <c r="D330" s="81"/>
      <c r="E330" s="81"/>
      <c r="F330" s="81"/>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row>
    <row r="331" spans="1:29" ht="15.75">
      <c r="A331" s="77"/>
      <c r="B331" s="83"/>
      <c r="C331" s="81"/>
      <c r="D331" s="81"/>
      <c r="E331" s="81"/>
      <c r="F331" s="81"/>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row>
    <row r="332" spans="1:29" ht="15.75">
      <c r="A332" s="77"/>
      <c r="B332" s="83"/>
      <c r="C332" s="81"/>
      <c r="D332" s="81"/>
      <c r="E332" s="81"/>
      <c r="F332" s="81"/>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row>
    <row r="333" spans="1:29" ht="15.75">
      <c r="A333" s="77"/>
      <c r="B333" s="83"/>
      <c r="C333" s="81"/>
      <c r="D333" s="81"/>
      <c r="E333" s="81"/>
      <c r="F333" s="81"/>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row>
    <row r="334" spans="1:29" ht="15.75">
      <c r="A334" s="77"/>
      <c r="B334" s="83"/>
      <c r="C334" s="81"/>
      <c r="D334" s="81"/>
      <c r="E334" s="81"/>
      <c r="F334" s="81"/>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row>
    <row r="335" spans="1:29" ht="15.75">
      <c r="A335" s="77"/>
      <c r="B335" s="83"/>
      <c r="C335" s="81"/>
      <c r="D335" s="81"/>
      <c r="E335" s="81"/>
      <c r="F335" s="81"/>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row>
    <row r="336" spans="1:29" ht="15.75">
      <c r="A336" s="77"/>
      <c r="B336" s="83"/>
      <c r="C336" s="81"/>
      <c r="D336" s="81"/>
      <c r="E336" s="81"/>
      <c r="F336" s="81"/>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row>
    <row r="337" spans="1:29" ht="15.75">
      <c r="A337" s="77"/>
      <c r="B337" s="83"/>
      <c r="C337" s="81"/>
      <c r="D337" s="81"/>
      <c r="E337" s="81"/>
      <c r="F337" s="81"/>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row>
    <row r="338" spans="1:29" ht="15.75">
      <c r="A338" s="77"/>
      <c r="B338" s="83"/>
      <c r="C338" s="81"/>
      <c r="D338" s="81"/>
      <c r="E338" s="81"/>
      <c r="F338" s="81"/>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row>
    <row r="339" spans="1:29" ht="15.75">
      <c r="A339" s="77"/>
      <c r="B339" s="83"/>
      <c r="C339" s="81"/>
      <c r="D339" s="81"/>
      <c r="E339" s="81"/>
      <c r="F339" s="81"/>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row>
    <row r="340" spans="1:29" ht="15.75">
      <c r="A340" s="77"/>
      <c r="B340" s="83"/>
      <c r="C340" s="81"/>
      <c r="D340" s="81"/>
      <c r="E340" s="81"/>
      <c r="F340" s="81"/>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row>
    <row r="341" spans="1:29" ht="15.75">
      <c r="A341" s="77"/>
      <c r="B341" s="83"/>
      <c r="C341" s="81"/>
      <c r="D341" s="81"/>
      <c r="E341" s="81"/>
      <c r="F341" s="81"/>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row>
    <row r="342" spans="1:29" ht="15.75">
      <c r="A342" s="77"/>
      <c r="B342" s="83"/>
      <c r="C342" s="81"/>
      <c r="D342" s="81"/>
      <c r="E342" s="81"/>
      <c r="F342" s="81"/>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row>
    <row r="343" spans="1:29" ht="15.75">
      <c r="A343" s="77"/>
      <c r="B343" s="83"/>
      <c r="C343" s="81"/>
      <c r="D343" s="81"/>
      <c r="E343" s="81"/>
      <c r="F343" s="81"/>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row>
    <row r="344" spans="1:29" ht="15.75">
      <c r="A344" s="77"/>
      <c r="B344" s="83"/>
      <c r="C344" s="81"/>
      <c r="D344" s="81"/>
      <c r="E344" s="81"/>
      <c r="F344" s="81"/>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row>
    <row r="345" spans="1:29" ht="15.75">
      <c r="A345" s="77"/>
      <c r="B345" s="83"/>
      <c r="C345" s="81"/>
      <c r="D345" s="81"/>
      <c r="E345" s="81"/>
      <c r="F345" s="81"/>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row>
    <row r="346" spans="1:29" ht="15.75">
      <c r="A346" s="77"/>
      <c r="B346" s="83"/>
      <c r="C346" s="81"/>
      <c r="D346" s="81"/>
      <c r="E346" s="81"/>
      <c r="F346" s="81"/>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row>
    <row r="347" spans="1:29" ht="15.75">
      <c r="A347" s="77"/>
      <c r="B347" s="83"/>
      <c r="C347" s="81"/>
      <c r="D347" s="81"/>
      <c r="E347" s="81"/>
      <c r="F347" s="81"/>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row>
    <row r="348" spans="1:29" ht="15.75">
      <c r="A348" s="77"/>
      <c r="B348" s="83"/>
      <c r="C348" s="81"/>
      <c r="D348" s="81"/>
      <c r="E348" s="81"/>
      <c r="F348" s="81"/>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row>
    <row r="349" spans="1:29" ht="15.75">
      <c r="A349" s="77"/>
      <c r="B349" s="83"/>
      <c r="C349" s="81"/>
      <c r="D349" s="81"/>
      <c r="E349" s="81"/>
      <c r="F349" s="81"/>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row>
    <row r="350" spans="1:29" ht="15.75">
      <c r="A350" s="77"/>
      <c r="B350" s="83"/>
      <c r="C350" s="81"/>
      <c r="D350" s="81"/>
      <c r="E350" s="81"/>
      <c r="F350" s="81"/>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row>
    <row r="351" spans="1:29" ht="15.75">
      <c r="A351" s="77"/>
      <c r="B351" s="83"/>
      <c r="C351" s="81"/>
      <c r="D351" s="81"/>
      <c r="E351" s="81"/>
      <c r="F351" s="81"/>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row>
    <row r="352" spans="1:29" ht="15.75">
      <c r="A352" s="77"/>
      <c r="B352" s="83"/>
      <c r="C352" s="81"/>
      <c r="D352" s="81"/>
      <c r="E352" s="81"/>
      <c r="F352" s="81"/>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row>
    <row r="353" spans="1:29" ht="15.75">
      <c r="A353" s="77"/>
      <c r="B353" s="83"/>
      <c r="C353" s="81"/>
      <c r="D353" s="81"/>
      <c r="E353" s="81"/>
      <c r="F353" s="81"/>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row>
    <row r="354" spans="1:29" ht="15.75">
      <c r="A354" s="77"/>
      <c r="B354" s="83"/>
      <c r="C354" s="81"/>
      <c r="D354" s="81"/>
      <c r="E354" s="81"/>
      <c r="F354" s="81"/>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row>
    <row r="355" spans="1:29" ht="15.75">
      <c r="A355" s="77"/>
      <c r="B355" s="83"/>
      <c r="C355" s="81"/>
      <c r="D355" s="81"/>
      <c r="E355" s="81"/>
      <c r="F355" s="81"/>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row>
    <row r="356" spans="1:29" ht="15.75">
      <c r="A356" s="77"/>
      <c r="B356" s="83"/>
      <c r="C356" s="81"/>
      <c r="D356" s="81"/>
      <c r="E356" s="81"/>
      <c r="F356" s="81"/>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row>
    <row r="357" spans="1:29" ht="15.75">
      <c r="A357" s="77"/>
      <c r="B357" s="83"/>
      <c r="C357" s="81"/>
      <c r="D357" s="81"/>
      <c r="E357" s="81"/>
      <c r="F357" s="81"/>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row>
    <row r="358" spans="1:29" ht="15.75">
      <c r="A358" s="77"/>
      <c r="B358" s="83"/>
      <c r="C358" s="81"/>
      <c r="D358" s="81"/>
      <c r="E358" s="81"/>
      <c r="F358" s="81"/>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row>
    <row r="359" spans="1:29" ht="15.75">
      <c r="A359" s="77"/>
      <c r="B359" s="83"/>
      <c r="C359" s="81"/>
      <c r="D359" s="81"/>
      <c r="E359" s="81"/>
      <c r="F359" s="81"/>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row>
    <row r="360" spans="1:29" ht="15.75">
      <c r="A360" s="77"/>
      <c r="B360" s="83"/>
      <c r="C360" s="81"/>
      <c r="D360" s="81"/>
      <c r="E360" s="81"/>
      <c r="F360" s="81"/>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row>
    <row r="361" spans="1:29" ht="15.75">
      <c r="A361" s="77"/>
      <c r="B361" s="83"/>
      <c r="C361" s="81"/>
      <c r="D361" s="81"/>
      <c r="E361" s="81"/>
      <c r="F361" s="81"/>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row>
    <row r="362" spans="1:29" ht="15.75">
      <c r="A362" s="77"/>
      <c r="B362" s="83"/>
      <c r="C362" s="81"/>
      <c r="D362" s="81"/>
      <c r="E362" s="81"/>
      <c r="F362" s="81"/>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row>
    <row r="363" spans="1:29" ht="15.75">
      <c r="A363" s="77"/>
      <c r="B363" s="83"/>
      <c r="C363" s="81"/>
      <c r="D363" s="81"/>
      <c r="E363" s="81"/>
      <c r="F363" s="81"/>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row>
    <row r="364" spans="1:29" ht="15.75">
      <c r="A364" s="77"/>
      <c r="B364" s="83"/>
      <c r="C364" s="81"/>
      <c r="D364" s="81"/>
      <c r="E364" s="81"/>
      <c r="F364" s="81"/>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row>
    <row r="365" spans="1:29" ht="15.75">
      <c r="A365" s="77"/>
      <c r="B365" s="83"/>
      <c r="C365" s="81"/>
      <c r="D365" s="81"/>
      <c r="E365" s="81"/>
      <c r="F365" s="81"/>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row>
    <row r="366" spans="1:29" ht="15.75">
      <c r="A366" s="77"/>
      <c r="B366" s="83"/>
      <c r="C366" s="81"/>
      <c r="D366" s="81"/>
      <c r="E366" s="81"/>
      <c r="F366" s="81"/>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row>
    <row r="367" spans="1:29" ht="15.75">
      <c r="A367" s="77"/>
      <c r="B367" s="83"/>
      <c r="C367" s="81"/>
      <c r="D367" s="81"/>
      <c r="E367" s="81"/>
      <c r="F367" s="81"/>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row>
    <row r="368" spans="1:29" ht="15.75">
      <c r="A368" s="77"/>
      <c r="B368" s="83"/>
      <c r="C368" s="81"/>
      <c r="D368" s="81"/>
      <c r="E368" s="81"/>
      <c r="F368" s="81"/>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row>
    <row r="369" spans="1:29" ht="15.75">
      <c r="A369" s="77"/>
      <c r="B369" s="83"/>
      <c r="C369" s="81"/>
      <c r="D369" s="81"/>
      <c r="E369" s="81"/>
      <c r="F369" s="81"/>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row>
    <row r="370" spans="1:29" ht="15.75">
      <c r="A370" s="77"/>
      <c r="B370" s="83"/>
      <c r="C370" s="81"/>
      <c r="D370" s="81"/>
      <c r="E370" s="81"/>
      <c r="F370" s="81"/>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row>
    <row r="371" spans="1:29" ht="15.75">
      <c r="A371" s="77"/>
      <c r="B371" s="83"/>
      <c r="C371" s="81"/>
      <c r="D371" s="81"/>
      <c r="E371" s="81"/>
      <c r="F371" s="81"/>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row>
    <row r="372" spans="1:29" ht="15.75">
      <c r="A372" s="77"/>
      <c r="B372" s="83"/>
      <c r="C372" s="81"/>
      <c r="D372" s="81"/>
      <c r="E372" s="81"/>
      <c r="F372" s="81"/>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row>
    <row r="373" spans="1:29" ht="15.75">
      <c r="A373" s="77"/>
      <c r="B373" s="83"/>
      <c r="C373" s="81"/>
      <c r="D373" s="81"/>
      <c r="E373" s="81"/>
      <c r="F373" s="81"/>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row>
    <row r="374" spans="1:29" ht="15.75">
      <c r="A374" s="77"/>
      <c r="B374" s="83"/>
      <c r="C374" s="81"/>
      <c r="D374" s="81"/>
      <c r="E374" s="81"/>
      <c r="F374" s="81"/>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row>
    <row r="375" spans="1:29" ht="15.75">
      <c r="A375" s="77"/>
      <c r="B375" s="83"/>
      <c r="C375" s="81"/>
      <c r="D375" s="81"/>
      <c r="E375" s="81"/>
      <c r="F375" s="81"/>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row>
    <row r="376" spans="1:29" ht="15.75">
      <c r="A376" s="77"/>
      <c r="B376" s="83"/>
      <c r="C376" s="81"/>
      <c r="D376" s="81"/>
      <c r="E376" s="81"/>
      <c r="F376" s="81"/>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row>
    <row r="377" spans="1:29" ht="15.75">
      <c r="A377" s="77"/>
      <c r="B377" s="83"/>
      <c r="C377" s="81"/>
      <c r="D377" s="81"/>
      <c r="E377" s="81"/>
      <c r="F377" s="81"/>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row>
    <row r="378" spans="1:29" ht="15.75">
      <c r="A378" s="77"/>
      <c r="B378" s="83"/>
      <c r="C378" s="81"/>
      <c r="D378" s="81"/>
      <c r="E378" s="81"/>
      <c r="F378" s="81"/>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row>
    <row r="379" spans="1:29" ht="15.75">
      <c r="A379" s="77"/>
      <c r="B379" s="83"/>
      <c r="C379" s="81"/>
      <c r="D379" s="81"/>
      <c r="E379" s="81"/>
      <c r="F379" s="81"/>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row>
    <row r="380" spans="1:29" ht="15.75">
      <c r="A380" s="77"/>
      <c r="B380" s="83"/>
      <c r="C380" s="81"/>
      <c r="D380" s="81"/>
      <c r="E380" s="81"/>
      <c r="F380" s="81"/>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row>
    <row r="381" spans="1:29" ht="15.75">
      <c r="A381" s="77"/>
      <c r="B381" s="83"/>
      <c r="C381" s="81"/>
      <c r="D381" s="81"/>
      <c r="E381" s="81"/>
      <c r="F381" s="81"/>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row>
    <row r="382" spans="1:29" ht="15.75">
      <c r="A382" s="77"/>
      <c r="B382" s="83"/>
      <c r="C382" s="81"/>
      <c r="D382" s="81"/>
      <c r="E382" s="81"/>
      <c r="F382" s="81"/>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row>
    <row r="383" spans="1:29" ht="15.75">
      <c r="A383" s="77"/>
      <c r="B383" s="83"/>
      <c r="C383" s="81"/>
      <c r="D383" s="81"/>
      <c r="E383" s="81"/>
      <c r="F383" s="81"/>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row>
    <row r="384" spans="1:29" ht="15.75">
      <c r="A384" s="77"/>
      <c r="B384" s="83"/>
      <c r="C384" s="81"/>
      <c r="D384" s="81"/>
      <c r="E384" s="81"/>
      <c r="F384" s="81"/>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row>
    <row r="385" spans="1:29" ht="15.75">
      <c r="A385" s="77"/>
      <c r="B385" s="83"/>
      <c r="C385" s="81"/>
      <c r="D385" s="81"/>
      <c r="E385" s="81"/>
      <c r="F385" s="81"/>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row>
    <row r="386" spans="1:29" ht="15.75">
      <c r="A386" s="77"/>
      <c r="B386" s="83"/>
      <c r="C386" s="81"/>
      <c r="D386" s="81"/>
      <c r="E386" s="81"/>
      <c r="F386" s="81"/>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row>
    <row r="387" spans="1:29" ht="15.75">
      <c r="A387" s="77"/>
      <c r="B387" s="83"/>
      <c r="C387" s="81"/>
      <c r="D387" s="81"/>
      <c r="E387" s="81"/>
      <c r="F387" s="81"/>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row>
    <row r="388" spans="1:29" ht="15.75">
      <c r="A388" s="77"/>
      <c r="B388" s="83"/>
      <c r="C388" s="81"/>
      <c r="D388" s="81"/>
      <c r="E388" s="81"/>
      <c r="F388" s="81"/>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row>
    <row r="389" spans="1:29" ht="15.75">
      <c r="A389" s="77"/>
      <c r="B389" s="83"/>
      <c r="C389" s="81"/>
      <c r="D389" s="81"/>
      <c r="E389" s="81"/>
      <c r="F389" s="81"/>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row>
    <row r="390" spans="1:29" ht="15.75">
      <c r="A390" s="77"/>
      <c r="B390" s="83"/>
      <c r="C390" s="81"/>
      <c r="D390" s="81"/>
      <c r="E390" s="81"/>
      <c r="F390" s="81"/>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row>
    <row r="391" spans="1:29" ht="15.75">
      <c r="A391" s="77"/>
      <c r="B391" s="83"/>
      <c r="C391" s="81"/>
      <c r="D391" s="81"/>
      <c r="E391" s="81"/>
      <c r="F391" s="81"/>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row>
    <row r="392" spans="1:29" ht="15.75">
      <c r="A392" s="77"/>
      <c r="B392" s="83"/>
      <c r="C392" s="81"/>
      <c r="D392" s="81"/>
      <c r="E392" s="81"/>
      <c r="F392" s="81"/>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row>
    <row r="393" spans="1:29" ht="15.75">
      <c r="A393" s="77"/>
      <c r="B393" s="83"/>
      <c r="C393" s="81"/>
      <c r="D393" s="81"/>
      <c r="E393" s="81"/>
      <c r="F393" s="81"/>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row>
    <row r="394" spans="1:29" ht="15.75">
      <c r="A394" s="77"/>
      <c r="B394" s="83"/>
      <c r="C394" s="81"/>
      <c r="D394" s="81"/>
      <c r="E394" s="81"/>
      <c r="F394" s="81"/>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row>
    <row r="395" spans="1:29" ht="15.75">
      <c r="A395" s="77"/>
      <c r="B395" s="83"/>
      <c r="C395" s="81"/>
      <c r="D395" s="81"/>
      <c r="E395" s="81"/>
      <c r="F395" s="81"/>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row>
    <row r="396" spans="1:29" ht="15.75">
      <c r="A396" s="77"/>
      <c r="B396" s="83"/>
      <c r="C396" s="81"/>
      <c r="D396" s="81"/>
      <c r="E396" s="81"/>
      <c r="F396" s="81"/>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row>
    <row r="397" spans="1:29" ht="15.75">
      <c r="A397" s="77"/>
      <c r="B397" s="83"/>
      <c r="C397" s="81"/>
      <c r="D397" s="81"/>
      <c r="E397" s="81"/>
      <c r="F397" s="81"/>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row>
    <row r="398" spans="1:29" ht="15.75">
      <c r="A398" s="77"/>
      <c r="B398" s="83"/>
      <c r="C398" s="81"/>
      <c r="D398" s="81"/>
      <c r="E398" s="81"/>
      <c r="F398" s="81"/>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row>
  </sheetData>
  <mergeCells count="72">
    <mergeCell ref="R4:S5"/>
    <mergeCell ref="T4:W4"/>
    <mergeCell ref="A2:AD2"/>
    <mergeCell ref="AA3:AD3"/>
    <mergeCell ref="A4:A7"/>
    <mergeCell ref="B4:B7"/>
    <mergeCell ref="C4:C7"/>
    <mergeCell ref="D4:D7"/>
    <mergeCell ref="E4:E7"/>
    <mergeCell ref="F4:H5"/>
    <mergeCell ref="V6:V7"/>
    <mergeCell ref="W6:W7"/>
    <mergeCell ref="I4:K5"/>
    <mergeCell ref="L4:M5"/>
    <mergeCell ref="X4:AA4"/>
    <mergeCell ref="AB4:AC5"/>
    <mergeCell ref="N4:O5"/>
    <mergeCell ref="P4:Q5"/>
    <mergeCell ref="AD4:AD7"/>
    <mergeCell ref="T5:U5"/>
    <mergeCell ref="V5:W5"/>
    <mergeCell ref="X5:Y5"/>
    <mergeCell ref="Z5:AA5"/>
    <mergeCell ref="X6:X7"/>
    <mergeCell ref="Y6:Y7"/>
    <mergeCell ref="Z6:Z7"/>
    <mergeCell ref="AC6:AC7"/>
    <mergeCell ref="T6:T7"/>
    <mergeCell ref="U6:U7"/>
    <mergeCell ref="Q6:Q7"/>
    <mergeCell ref="AA6:AA7"/>
    <mergeCell ref="AB6:AB7"/>
    <mergeCell ref="B32:S32"/>
    <mergeCell ref="B33:S33"/>
    <mergeCell ref="R6:R7"/>
    <mergeCell ref="S6:S7"/>
    <mergeCell ref="L6:L7"/>
    <mergeCell ref="M6:M7"/>
    <mergeCell ref="N6:N7"/>
    <mergeCell ref="O6:O7"/>
    <mergeCell ref="J6:J7"/>
    <mergeCell ref="K6:K7"/>
    <mergeCell ref="B31:S31"/>
    <mergeCell ref="F6:F7"/>
    <mergeCell ref="G6:G7"/>
    <mergeCell ref="H6:H7"/>
    <mergeCell ref="I6:I7"/>
    <mergeCell ref="P6:P7"/>
    <mergeCell ref="B40:S40"/>
    <mergeCell ref="B41:S41"/>
    <mergeCell ref="B34:S34"/>
    <mergeCell ref="B35:S35"/>
    <mergeCell ref="B36:S36"/>
    <mergeCell ref="B37:S37"/>
    <mergeCell ref="B38:S38"/>
    <mergeCell ref="B39:S39"/>
    <mergeCell ref="B62:AC62"/>
    <mergeCell ref="B46:S46"/>
    <mergeCell ref="B47:S47"/>
    <mergeCell ref="B48:S48"/>
    <mergeCell ref="B49:S49"/>
    <mergeCell ref="B50:S50"/>
    <mergeCell ref="B51:S51"/>
    <mergeCell ref="B52:S52"/>
    <mergeCell ref="B53:S53"/>
    <mergeCell ref="B55:S55"/>
    <mergeCell ref="B57:S57"/>
    <mergeCell ref="B42:S42"/>
    <mergeCell ref="B43:S43"/>
    <mergeCell ref="B44:S44"/>
    <mergeCell ref="B45:S45"/>
    <mergeCell ref="B61:AC61"/>
  </mergeCells>
  <phoneticPr fontId="0" type="noConversion"/>
  <printOptions horizontalCentered="1"/>
  <pageMargins left="0.23622047244094491" right="0.23622047244094491" top="0.74803149606299213" bottom="0.74803149606299213" header="0.31496062992125984" footer="0.31496062992125984"/>
  <pageSetup paperSize="9" scale="70"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7"/>
  <sheetViews>
    <sheetView workbookViewId="0">
      <selection activeCell="C21" sqref="C21"/>
    </sheetView>
  </sheetViews>
  <sheetFormatPr defaultColWidth="9" defaultRowHeight="15.75"/>
  <cols>
    <col min="1" max="1" width="4.375" style="108" customWidth="1"/>
    <col min="2" max="2" width="22" style="108" customWidth="1"/>
    <col min="3" max="3" width="11.25" style="108" customWidth="1"/>
    <col min="4" max="4" width="16" style="108" customWidth="1"/>
    <col min="5" max="5" width="18.875" style="108" customWidth="1"/>
    <col min="6" max="6" width="23.875" style="108" customWidth="1"/>
    <col min="7" max="7" width="15.5" style="108" customWidth="1"/>
    <col min="8" max="8" width="13.875" style="108" customWidth="1"/>
    <col min="9" max="9" width="14.25" style="108" customWidth="1"/>
    <col min="10" max="16384" width="9" style="108"/>
  </cols>
  <sheetData>
    <row r="1" spans="1:9">
      <c r="A1" s="107" t="s">
        <v>40</v>
      </c>
      <c r="I1" s="112" t="s">
        <v>63</v>
      </c>
    </row>
    <row r="3" spans="1:9">
      <c r="A3" s="438" t="s">
        <v>65</v>
      </c>
      <c r="B3" s="438"/>
      <c r="C3" s="438"/>
      <c r="D3" s="438"/>
      <c r="E3" s="438"/>
      <c r="F3" s="438"/>
      <c r="G3" s="438"/>
      <c r="H3" s="438"/>
      <c r="I3" s="438"/>
    </row>
    <row r="5" spans="1:9">
      <c r="A5" s="437" t="s">
        <v>34</v>
      </c>
      <c r="B5" s="437"/>
      <c r="C5" s="437"/>
      <c r="D5" s="437"/>
      <c r="E5" s="437"/>
      <c r="F5" s="437"/>
      <c r="G5" s="437"/>
      <c r="H5" s="437"/>
      <c r="I5" s="437"/>
    </row>
    <row r="7" spans="1:9">
      <c r="A7" s="439" t="s">
        <v>55</v>
      </c>
      <c r="B7" s="439" t="s">
        <v>56</v>
      </c>
      <c r="C7" s="440" t="s">
        <v>146</v>
      </c>
      <c r="D7" s="440" t="s">
        <v>147</v>
      </c>
      <c r="E7" s="441" t="s">
        <v>57</v>
      </c>
      <c r="F7" s="441"/>
      <c r="G7" s="440" t="s">
        <v>148</v>
      </c>
      <c r="H7" s="440" t="s">
        <v>60</v>
      </c>
      <c r="I7" s="439" t="s">
        <v>58</v>
      </c>
    </row>
    <row r="8" spans="1:9" ht="72.75" customHeight="1">
      <c r="A8" s="439"/>
      <c r="B8" s="439"/>
      <c r="C8" s="439"/>
      <c r="D8" s="439"/>
      <c r="E8" s="104" t="s">
        <v>208</v>
      </c>
      <c r="F8" s="104" t="s">
        <v>209</v>
      </c>
      <c r="G8" s="439"/>
      <c r="H8" s="439"/>
      <c r="I8" s="439"/>
    </row>
    <row r="9" spans="1:9">
      <c r="A9" s="109">
        <v>1</v>
      </c>
      <c r="B9" s="109">
        <v>2</v>
      </c>
      <c r="C9" s="109">
        <v>3</v>
      </c>
      <c r="D9" s="109">
        <v>4</v>
      </c>
      <c r="E9" s="109">
        <v>5</v>
      </c>
      <c r="F9" s="109">
        <v>6</v>
      </c>
      <c r="G9" s="109">
        <v>7</v>
      </c>
      <c r="H9" s="109" t="s">
        <v>59</v>
      </c>
      <c r="I9" s="109">
        <v>9</v>
      </c>
    </row>
    <row r="10" spans="1:9" ht="21" customHeight="1">
      <c r="A10" s="110"/>
      <c r="B10" s="111" t="s">
        <v>61</v>
      </c>
      <c r="C10" s="110"/>
      <c r="D10" s="110"/>
      <c r="E10" s="110"/>
      <c r="F10" s="110"/>
      <c r="G10" s="110"/>
      <c r="H10" s="110"/>
      <c r="I10" s="110"/>
    </row>
    <row r="11" spans="1:9" ht="21.75" customHeight="1">
      <c r="A11" s="110"/>
      <c r="B11" s="110" t="s">
        <v>62</v>
      </c>
      <c r="C11" s="110"/>
      <c r="D11" s="110"/>
      <c r="E11" s="110"/>
      <c r="F11" s="110"/>
      <c r="G11" s="110"/>
      <c r="H11" s="110"/>
      <c r="I11" s="110"/>
    </row>
    <row r="12" spans="1:9">
      <c r="A12" s="110"/>
      <c r="B12" s="110"/>
      <c r="C12" s="110"/>
      <c r="D12" s="110"/>
      <c r="E12" s="110"/>
      <c r="F12" s="110"/>
      <c r="G12" s="110"/>
      <c r="H12" s="110"/>
      <c r="I12" s="110"/>
    </row>
    <row r="13" spans="1:9">
      <c r="A13" s="110"/>
      <c r="B13" s="110"/>
      <c r="C13" s="110"/>
      <c r="D13" s="110"/>
      <c r="E13" s="110"/>
      <c r="F13" s="110"/>
      <c r="G13" s="110"/>
      <c r="H13" s="110"/>
      <c r="I13" s="110"/>
    </row>
    <row r="14" spans="1:9">
      <c r="A14" s="110"/>
      <c r="B14" s="110"/>
      <c r="C14" s="110"/>
      <c r="D14" s="110"/>
      <c r="E14" s="110"/>
      <c r="F14" s="110"/>
      <c r="G14" s="110"/>
      <c r="H14" s="110"/>
      <c r="I14" s="110"/>
    </row>
    <row r="15" spans="1:9">
      <c r="A15" s="110"/>
      <c r="B15" s="110"/>
      <c r="C15" s="110"/>
      <c r="D15" s="110"/>
      <c r="E15" s="110"/>
      <c r="F15" s="110"/>
      <c r="G15" s="110"/>
      <c r="H15" s="110"/>
      <c r="I15" s="110"/>
    </row>
    <row r="16" spans="1:9">
      <c r="A16" s="110"/>
      <c r="B16" s="110"/>
      <c r="C16" s="110"/>
      <c r="D16" s="110"/>
      <c r="E16" s="110"/>
      <c r="F16" s="110"/>
      <c r="G16" s="110"/>
      <c r="H16" s="110"/>
      <c r="I16" s="110"/>
    </row>
    <row r="17" spans="1:9">
      <c r="A17" s="110"/>
      <c r="B17" s="110"/>
      <c r="C17" s="110"/>
      <c r="D17" s="110"/>
      <c r="E17" s="110"/>
      <c r="F17" s="110"/>
      <c r="G17" s="110"/>
      <c r="H17" s="110"/>
      <c r="I17" s="110"/>
    </row>
    <row r="18" spans="1:9">
      <c r="A18" s="110"/>
      <c r="B18" s="110"/>
      <c r="C18" s="110"/>
      <c r="D18" s="110"/>
      <c r="E18" s="110"/>
      <c r="F18" s="110"/>
      <c r="G18" s="110"/>
      <c r="H18" s="110"/>
      <c r="I18" s="110"/>
    </row>
    <row r="19" spans="1:9">
      <c r="A19" s="110"/>
      <c r="B19" s="110"/>
      <c r="C19" s="110"/>
      <c r="D19" s="110"/>
      <c r="E19" s="110"/>
      <c r="F19" s="110"/>
      <c r="G19" s="110"/>
      <c r="H19" s="110"/>
      <c r="I19" s="110"/>
    </row>
    <row r="20" spans="1:9">
      <c r="A20" s="110"/>
      <c r="B20" s="110"/>
      <c r="C20" s="110"/>
      <c r="D20" s="110"/>
      <c r="E20" s="110"/>
      <c r="F20" s="110"/>
      <c r="G20" s="110"/>
      <c r="H20" s="110"/>
      <c r="I20" s="110"/>
    </row>
    <row r="21" spans="1:9">
      <c r="A21" s="110"/>
      <c r="B21" s="110"/>
      <c r="C21" s="110"/>
      <c r="D21" s="110"/>
      <c r="E21" s="110"/>
      <c r="F21" s="110"/>
      <c r="G21" s="110"/>
      <c r="H21" s="110"/>
      <c r="I21" s="110"/>
    </row>
    <row r="22" spans="1:9">
      <c r="A22" s="110"/>
      <c r="B22" s="110"/>
      <c r="C22" s="110"/>
      <c r="D22" s="110"/>
      <c r="E22" s="110"/>
      <c r="F22" s="110"/>
      <c r="G22" s="110"/>
      <c r="H22" s="110"/>
      <c r="I22" s="110"/>
    </row>
    <row r="23" spans="1:9">
      <c r="A23" s="110"/>
      <c r="B23" s="110"/>
      <c r="C23" s="110"/>
      <c r="D23" s="110"/>
      <c r="E23" s="110"/>
      <c r="F23" s="110"/>
      <c r="G23" s="110"/>
      <c r="H23" s="110"/>
      <c r="I23" s="110"/>
    </row>
    <row r="24" spans="1:9">
      <c r="A24" s="110"/>
      <c r="B24" s="110"/>
      <c r="C24" s="110"/>
      <c r="D24" s="110"/>
      <c r="E24" s="110"/>
      <c r="F24" s="110"/>
      <c r="G24" s="110"/>
      <c r="H24" s="110"/>
      <c r="I24" s="110"/>
    </row>
    <row r="25" spans="1:9">
      <c r="A25" s="110"/>
      <c r="B25" s="110"/>
      <c r="C25" s="110"/>
      <c r="D25" s="110"/>
      <c r="E25" s="110"/>
      <c r="F25" s="110"/>
      <c r="G25" s="110"/>
      <c r="H25" s="110"/>
      <c r="I25" s="110"/>
    </row>
    <row r="26" spans="1:9">
      <c r="A26" s="110"/>
      <c r="B26" s="110"/>
      <c r="C26" s="110"/>
      <c r="D26" s="110"/>
      <c r="E26" s="110"/>
      <c r="F26" s="110"/>
      <c r="G26" s="110"/>
      <c r="H26" s="110"/>
      <c r="I26" s="110"/>
    </row>
    <row r="27" spans="1:9">
      <c r="A27" s="110"/>
      <c r="B27" s="110"/>
      <c r="C27" s="110"/>
      <c r="D27" s="110"/>
      <c r="E27" s="110"/>
      <c r="F27" s="110"/>
      <c r="G27" s="110"/>
      <c r="H27" s="110"/>
      <c r="I27" s="110"/>
    </row>
  </sheetData>
  <mergeCells count="10">
    <mergeCell ref="A5:I5"/>
    <mergeCell ref="A3:I3"/>
    <mergeCell ref="A7:A8"/>
    <mergeCell ref="B7:B8"/>
    <mergeCell ref="C7:C8"/>
    <mergeCell ref="D7:D8"/>
    <mergeCell ref="G7:G8"/>
    <mergeCell ref="H7:H8"/>
    <mergeCell ref="I7:I8"/>
    <mergeCell ref="E7:F7"/>
  </mergeCells>
  <phoneticPr fontId="2" type="noConversion"/>
  <printOptions horizontalCentered="1"/>
  <pageMargins left="0.23622047244094491" right="0.23622047244094491" top="0.74803149606299213" bottom="0.74803149606299213" header="0.31496062992125984" footer="0.31496062992125984"/>
  <pageSetup paperSize="9" scale="96" fitToHeight="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zoomScale="85" zoomScaleNormal="85" workbookViewId="0">
      <selection activeCell="C21" sqref="C21"/>
    </sheetView>
  </sheetViews>
  <sheetFormatPr defaultColWidth="9" defaultRowHeight="15.75"/>
  <cols>
    <col min="1" max="1" width="3.625" style="3" customWidth="1"/>
    <col min="2" max="2" width="24.375" style="3" customWidth="1"/>
    <col min="3" max="3" width="8.75" style="3" customWidth="1"/>
    <col min="4" max="4" width="8.5" style="3" customWidth="1"/>
    <col min="5" max="5" width="9.375" style="3" customWidth="1"/>
    <col min="6" max="8" width="14.5" style="3" customWidth="1"/>
    <col min="9" max="9" width="10.375" style="3" customWidth="1"/>
    <col min="10" max="11" width="10.75" style="3" customWidth="1"/>
    <col min="12" max="12" width="11.875" style="3" customWidth="1"/>
    <col min="13" max="13" width="9.5" style="3" customWidth="1"/>
    <col min="14" max="14" width="12.625" style="3" customWidth="1"/>
    <col min="15" max="16384" width="9" style="3"/>
  </cols>
  <sheetData>
    <row r="1" spans="1:15">
      <c r="A1" s="1" t="s">
        <v>64</v>
      </c>
      <c r="B1" s="1"/>
      <c r="C1" s="1"/>
      <c r="D1" s="1"/>
      <c r="E1" s="1"/>
      <c r="F1" s="1"/>
      <c r="G1" s="1"/>
      <c r="H1" s="1"/>
      <c r="I1" s="1"/>
      <c r="J1" s="1"/>
      <c r="K1" s="1"/>
      <c r="L1" s="1"/>
      <c r="M1" s="443" t="s">
        <v>36</v>
      </c>
      <c r="N1" s="443"/>
      <c r="O1" s="443"/>
    </row>
    <row r="3" spans="1:15" ht="24" customHeight="1">
      <c r="A3" s="442" t="s">
        <v>41</v>
      </c>
      <c r="B3" s="442"/>
      <c r="C3" s="442"/>
      <c r="D3" s="442"/>
      <c r="E3" s="442"/>
      <c r="F3" s="442"/>
      <c r="G3" s="442"/>
      <c r="H3" s="442"/>
      <c r="I3" s="442"/>
      <c r="J3" s="442"/>
      <c r="K3" s="442"/>
      <c r="L3" s="442"/>
      <c r="M3" s="442"/>
      <c r="N3" s="442"/>
      <c r="O3" s="442"/>
    </row>
    <row r="4" spans="1:15">
      <c r="A4" s="442"/>
      <c r="B4" s="442"/>
      <c r="C4" s="442"/>
      <c r="D4" s="442"/>
      <c r="E4" s="442"/>
      <c r="F4" s="442"/>
      <c r="G4" s="442"/>
      <c r="H4" s="442"/>
      <c r="I4" s="442"/>
      <c r="J4" s="442"/>
      <c r="K4" s="442"/>
      <c r="L4" s="442"/>
      <c r="M4" s="442"/>
      <c r="N4" s="444" t="s">
        <v>34</v>
      </c>
      <c r="O4" s="444"/>
    </row>
    <row r="5" spans="1:15" s="95" customFormat="1" ht="28.5" customHeight="1">
      <c r="A5" s="445" t="s">
        <v>6</v>
      </c>
      <c r="B5" s="445"/>
      <c r="C5" s="445" t="s">
        <v>28</v>
      </c>
      <c r="D5" s="445" t="s">
        <v>35</v>
      </c>
      <c r="E5" s="445" t="s">
        <v>72</v>
      </c>
      <c r="F5" s="422" t="s">
        <v>73</v>
      </c>
      <c r="G5" s="422"/>
      <c r="H5" s="422"/>
      <c r="I5" s="446" t="s">
        <v>42</v>
      </c>
      <c r="J5" s="445" t="s">
        <v>151</v>
      </c>
      <c r="K5" s="445" t="s">
        <v>149</v>
      </c>
      <c r="L5" s="445" t="s">
        <v>150</v>
      </c>
      <c r="M5" s="445" t="s">
        <v>129</v>
      </c>
      <c r="N5" s="445" t="s">
        <v>43</v>
      </c>
      <c r="O5" s="445" t="s">
        <v>38</v>
      </c>
    </row>
    <row r="6" spans="1:15" s="96" customFormat="1" ht="28.5" customHeight="1">
      <c r="A6" s="445"/>
      <c r="B6" s="445"/>
      <c r="C6" s="445"/>
      <c r="D6" s="445"/>
      <c r="E6" s="445"/>
      <c r="F6" s="422" t="s">
        <v>76</v>
      </c>
      <c r="G6" s="422" t="s">
        <v>77</v>
      </c>
      <c r="H6" s="422"/>
      <c r="I6" s="447"/>
      <c r="J6" s="445"/>
      <c r="K6" s="445"/>
      <c r="L6" s="445"/>
      <c r="M6" s="445"/>
      <c r="N6" s="445"/>
      <c r="O6" s="445"/>
    </row>
    <row r="7" spans="1:15" s="96" customFormat="1" ht="54.75" customHeight="1">
      <c r="A7" s="445"/>
      <c r="B7" s="445"/>
      <c r="C7" s="445"/>
      <c r="D7" s="445"/>
      <c r="E7" s="445"/>
      <c r="F7" s="422"/>
      <c r="G7" s="10" t="s">
        <v>31</v>
      </c>
      <c r="H7" s="10" t="s">
        <v>80</v>
      </c>
      <c r="I7" s="448"/>
      <c r="J7" s="445"/>
      <c r="K7" s="445"/>
      <c r="L7" s="445"/>
      <c r="M7" s="445"/>
      <c r="N7" s="445"/>
      <c r="O7" s="445"/>
    </row>
    <row r="8" spans="1:15" s="1" customFormat="1" ht="18" customHeight="1">
      <c r="A8" s="100"/>
      <c r="B8" s="97" t="s">
        <v>26</v>
      </c>
      <c r="C8" s="100"/>
      <c r="D8" s="100"/>
      <c r="E8" s="100"/>
      <c r="F8" s="100"/>
      <c r="G8" s="100"/>
      <c r="H8" s="100"/>
      <c r="I8" s="100"/>
      <c r="J8" s="100"/>
      <c r="K8" s="100"/>
      <c r="L8" s="100"/>
      <c r="M8" s="100"/>
      <c r="N8" s="100"/>
      <c r="O8" s="100"/>
    </row>
    <row r="9" spans="1:15" ht="47.25">
      <c r="A9" s="97" t="s">
        <v>25</v>
      </c>
      <c r="B9" s="98" t="s">
        <v>44</v>
      </c>
      <c r="C9" s="101"/>
      <c r="D9" s="101"/>
      <c r="E9" s="101"/>
      <c r="F9" s="101"/>
      <c r="G9" s="101"/>
      <c r="H9" s="101"/>
      <c r="I9" s="101"/>
      <c r="J9" s="101"/>
      <c r="K9" s="101"/>
      <c r="L9" s="101"/>
      <c r="M9" s="101"/>
      <c r="N9" s="101"/>
      <c r="O9" s="101"/>
    </row>
    <row r="10" spans="1:15" ht="18" customHeight="1">
      <c r="A10" s="97" t="s">
        <v>11</v>
      </c>
      <c r="B10" s="113" t="s">
        <v>48</v>
      </c>
      <c r="C10" s="101"/>
      <c r="D10" s="101"/>
      <c r="E10" s="101"/>
      <c r="F10" s="101"/>
      <c r="G10" s="101"/>
      <c r="H10" s="101"/>
      <c r="I10" s="101"/>
      <c r="J10" s="101"/>
      <c r="K10" s="101"/>
      <c r="L10" s="101"/>
      <c r="M10" s="101"/>
      <c r="N10" s="101"/>
      <c r="O10" s="101"/>
    </row>
    <row r="11" spans="1:15" ht="18" customHeight="1">
      <c r="A11" s="97"/>
      <c r="B11" s="114" t="s">
        <v>45</v>
      </c>
      <c r="C11" s="101"/>
      <c r="D11" s="101"/>
      <c r="E11" s="101"/>
      <c r="F11" s="101"/>
      <c r="G11" s="101"/>
      <c r="H11" s="101"/>
      <c r="I11" s="101"/>
      <c r="J11" s="101"/>
      <c r="K11" s="101"/>
      <c r="L11" s="101"/>
      <c r="M11" s="101"/>
      <c r="N11" s="101"/>
      <c r="O11" s="101"/>
    </row>
    <row r="12" spans="1:15" ht="18" customHeight="1">
      <c r="A12" s="99">
        <v>1</v>
      </c>
      <c r="B12" s="115" t="s">
        <v>46</v>
      </c>
      <c r="C12" s="101"/>
      <c r="D12" s="101"/>
      <c r="E12" s="101"/>
      <c r="F12" s="101"/>
      <c r="G12" s="101"/>
      <c r="H12" s="101"/>
      <c r="I12" s="101"/>
      <c r="J12" s="101"/>
      <c r="K12" s="101"/>
      <c r="L12" s="101"/>
      <c r="M12" s="101"/>
      <c r="N12" s="101"/>
      <c r="O12" s="101"/>
    </row>
    <row r="13" spans="1:15" ht="18" customHeight="1">
      <c r="A13" s="99">
        <v>2</v>
      </c>
      <c r="B13" s="115" t="s">
        <v>46</v>
      </c>
      <c r="C13" s="101"/>
      <c r="D13" s="101"/>
      <c r="E13" s="101"/>
      <c r="F13" s="101"/>
      <c r="G13" s="101"/>
      <c r="H13" s="101"/>
      <c r="I13" s="101"/>
      <c r="J13" s="101"/>
      <c r="K13" s="101"/>
      <c r="L13" s="101"/>
      <c r="M13" s="101"/>
      <c r="N13" s="101"/>
      <c r="O13" s="101"/>
    </row>
    <row r="14" spans="1:15" s="2" customFormat="1" ht="18" customHeight="1">
      <c r="A14" s="102"/>
      <c r="B14" s="103" t="s">
        <v>29</v>
      </c>
      <c r="C14" s="103"/>
      <c r="D14" s="103"/>
      <c r="E14" s="103"/>
      <c r="F14" s="103"/>
      <c r="G14" s="103"/>
      <c r="H14" s="103"/>
      <c r="I14" s="103"/>
      <c r="J14" s="103"/>
      <c r="K14" s="103"/>
      <c r="L14" s="103"/>
      <c r="M14" s="103"/>
      <c r="N14" s="103"/>
      <c r="O14" s="103"/>
    </row>
    <row r="15" spans="1:15" ht="18" customHeight="1">
      <c r="A15" s="99">
        <v>1</v>
      </c>
      <c r="B15" s="115" t="s">
        <v>30</v>
      </c>
      <c r="C15" s="101"/>
      <c r="D15" s="101"/>
      <c r="E15" s="101"/>
      <c r="F15" s="101"/>
      <c r="G15" s="101"/>
      <c r="H15" s="101"/>
      <c r="I15" s="101"/>
      <c r="J15" s="101"/>
      <c r="K15" s="101"/>
      <c r="L15" s="101"/>
      <c r="M15" s="101"/>
      <c r="N15" s="101"/>
      <c r="O15" s="101"/>
    </row>
    <row r="16" spans="1:15" ht="18" customHeight="1">
      <c r="A16" s="99">
        <v>2</v>
      </c>
      <c r="B16" s="115" t="s">
        <v>30</v>
      </c>
      <c r="C16" s="101"/>
      <c r="D16" s="101"/>
      <c r="E16" s="101"/>
      <c r="F16" s="101"/>
      <c r="G16" s="101"/>
      <c r="H16" s="101"/>
      <c r="I16" s="101"/>
      <c r="J16" s="101"/>
      <c r="K16" s="101"/>
      <c r="L16" s="101"/>
      <c r="M16" s="101"/>
      <c r="N16" s="101"/>
      <c r="O16" s="101"/>
    </row>
    <row r="17" spans="1:15" s="2" customFormat="1" ht="39.75" customHeight="1">
      <c r="A17" s="97" t="s">
        <v>24</v>
      </c>
      <c r="B17" s="105" t="s">
        <v>49</v>
      </c>
      <c r="C17" s="103"/>
      <c r="D17" s="103"/>
      <c r="E17" s="103"/>
      <c r="F17" s="103"/>
      <c r="G17" s="103"/>
      <c r="H17" s="103"/>
      <c r="I17" s="103"/>
      <c r="J17" s="103"/>
      <c r="K17" s="103"/>
      <c r="L17" s="103"/>
      <c r="M17" s="103"/>
      <c r="N17" s="103"/>
      <c r="O17" s="103"/>
    </row>
    <row r="18" spans="1:15" ht="18" customHeight="1">
      <c r="A18" s="99">
        <v>1</v>
      </c>
      <c r="B18" s="115" t="s">
        <v>46</v>
      </c>
      <c r="C18" s="101"/>
      <c r="D18" s="101"/>
      <c r="E18" s="101"/>
      <c r="F18" s="101"/>
      <c r="G18" s="101"/>
      <c r="H18" s="101"/>
      <c r="I18" s="101"/>
      <c r="J18" s="101"/>
      <c r="K18" s="101"/>
      <c r="L18" s="101"/>
      <c r="M18" s="101"/>
      <c r="N18" s="101"/>
      <c r="O18" s="101"/>
    </row>
    <row r="19" spans="1:15" ht="18" customHeight="1">
      <c r="A19" s="99">
        <v>2</v>
      </c>
      <c r="B19" s="115" t="s">
        <v>46</v>
      </c>
      <c r="C19" s="101"/>
      <c r="D19" s="101"/>
      <c r="E19" s="101"/>
      <c r="F19" s="101"/>
      <c r="G19" s="101"/>
      <c r="H19" s="101"/>
      <c r="I19" s="101"/>
      <c r="J19" s="101"/>
      <c r="K19" s="101"/>
      <c r="L19" s="101"/>
      <c r="M19" s="101"/>
      <c r="N19" s="101"/>
      <c r="O19" s="101"/>
    </row>
    <row r="20" spans="1:15" ht="18" customHeight="1">
      <c r="A20" s="102"/>
      <c r="B20" s="103" t="s">
        <v>29</v>
      </c>
      <c r="C20" s="101"/>
      <c r="D20" s="101"/>
      <c r="E20" s="101"/>
      <c r="F20" s="101"/>
      <c r="G20" s="101"/>
      <c r="H20" s="101"/>
      <c r="I20" s="101"/>
      <c r="J20" s="101"/>
      <c r="K20" s="101"/>
      <c r="L20" s="101"/>
      <c r="M20" s="101"/>
      <c r="N20" s="101"/>
      <c r="O20" s="101"/>
    </row>
    <row r="21" spans="1:15" ht="18" customHeight="1">
      <c r="A21" s="99">
        <v>1</v>
      </c>
      <c r="B21" s="115" t="s">
        <v>30</v>
      </c>
      <c r="C21" s="101"/>
      <c r="D21" s="101"/>
      <c r="E21" s="101"/>
      <c r="F21" s="101"/>
      <c r="G21" s="101"/>
      <c r="H21" s="101"/>
      <c r="I21" s="101"/>
      <c r="J21" s="101"/>
      <c r="K21" s="101"/>
      <c r="L21" s="101"/>
      <c r="M21" s="101"/>
      <c r="N21" s="101"/>
      <c r="O21" s="101"/>
    </row>
    <row r="22" spans="1:15" ht="18" customHeight="1">
      <c r="A22" s="99">
        <v>2</v>
      </c>
      <c r="B22" s="115" t="s">
        <v>30</v>
      </c>
      <c r="C22" s="101"/>
      <c r="D22" s="101"/>
      <c r="E22" s="101"/>
      <c r="F22" s="101"/>
      <c r="G22" s="101"/>
      <c r="H22" s="101"/>
      <c r="I22" s="101"/>
      <c r="J22" s="101"/>
      <c r="K22" s="101"/>
      <c r="L22" s="101"/>
      <c r="M22" s="101"/>
      <c r="N22" s="101"/>
      <c r="O22" s="101"/>
    </row>
    <row r="23" spans="1:15" ht="18" customHeight="1">
      <c r="A23" s="100" t="s">
        <v>37</v>
      </c>
      <c r="B23" s="106" t="s">
        <v>47</v>
      </c>
      <c r="C23" s="101"/>
      <c r="D23" s="101"/>
      <c r="E23" s="101"/>
      <c r="F23" s="101"/>
      <c r="G23" s="101"/>
      <c r="H23" s="101"/>
      <c r="I23" s="101"/>
      <c r="J23" s="101"/>
      <c r="K23" s="101"/>
      <c r="L23" s="101"/>
      <c r="M23" s="101"/>
      <c r="N23" s="101"/>
      <c r="O23" s="101"/>
    </row>
    <row r="24" spans="1:15" ht="18" customHeight="1">
      <c r="A24" s="101"/>
      <c r="B24" s="101" t="s">
        <v>50</v>
      </c>
      <c r="C24" s="101"/>
      <c r="D24" s="101"/>
      <c r="E24" s="101"/>
      <c r="F24" s="101"/>
      <c r="G24" s="101"/>
      <c r="H24" s="101"/>
      <c r="I24" s="101"/>
      <c r="J24" s="101"/>
      <c r="K24" s="101"/>
      <c r="L24" s="101"/>
      <c r="M24" s="101"/>
      <c r="N24" s="101"/>
      <c r="O24" s="101"/>
    </row>
    <row r="25" spans="1:15" ht="63">
      <c r="A25" s="100" t="s">
        <v>27</v>
      </c>
      <c r="B25" s="98" t="s">
        <v>51</v>
      </c>
      <c r="C25" s="101"/>
      <c r="D25" s="101"/>
      <c r="E25" s="101"/>
      <c r="F25" s="101"/>
      <c r="G25" s="101"/>
      <c r="H25" s="101"/>
      <c r="I25" s="101"/>
      <c r="J25" s="101"/>
      <c r="K25" s="101"/>
      <c r="L25" s="101"/>
      <c r="M25" s="101"/>
      <c r="N25" s="101"/>
      <c r="O25" s="101"/>
    </row>
    <row r="26" spans="1:15">
      <c r="A26" s="99">
        <v>1</v>
      </c>
      <c r="B26" s="115" t="s">
        <v>30</v>
      </c>
      <c r="C26" s="101"/>
      <c r="D26" s="101"/>
      <c r="E26" s="101"/>
      <c r="F26" s="101"/>
      <c r="G26" s="101"/>
      <c r="H26" s="101"/>
      <c r="I26" s="101"/>
      <c r="J26" s="101"/>
      <c r="K26" s="101"/>
      <c r="L26" s="101"/>
      <c r="M26" s="101"/>
      <c r="N26" s="101"/>
      <c r="O26" s="101"/>
    </row>
    <row r="27" spans="1:15">
      <c r="A27" s="99">
        <v>2</v>
      </c>
      <c r="B27" s="115" t="s">
        <v>30</v>
      </c>
      <c r="C27" s="101"/>
      <c r="D27" s="101"/>
      <c r="E27" s="101"/>
      <c r="F27" s="101"/>
      <c r="G27" s="101"/>
      <c r="H27" s="101"/>
      <c r="I27" s="101"/>
      <c r="J27" s="101"/>
      <c r="K27" s="101"/>
      <c r="L27" s="101"/>
      <c r="M27" s="101"/>
      <c r="N27" s="101"/>
      <c r="O27" s="101"/>
    </row>
  </sheetData>
  <mergeCells count="19">
    <mergeCell ref="D5:D7"/>
    <mergeCell ref="E5:E7"/>
    <mergeCell ref="I5:I7"/>
    <mergeCell ref="A3:O3"/>
    <mergeCell ref="M1:O1"/>
    <mergeCell ref="N4:O4"/>
    <mergeCell ref="F6:F7"/>
    <mergeCell ref="G6:H6"/>
    <mergeCell ref="F5:H5"/>
    <mergeCell ref="J5:J7"/>
    <mergeCell ref="A4:M4"/>
    <mergeCell ref="K5:K7"/>
    <mergeCell ref="L5:L7"/>
    <mergeCell ref="M5:M7"/>
    <mergeCell ref="N5:N7"/>
    <mergeCell ref="O5:O7"/>
    <mergeCell ref="A5:A7"/>
    <mergeCell ref="B5:B7"/>
    <mergeCell ref="C5:C7"/>
  </mergeCells>
  <phoneticPr fontId="2" type="noConversion"/>
  <printOptions horizontalCentered="1"/>
  <pageMargins left="0.23622047244094491" right="0.23622047244094491" top="0.74803149606299213" bottom="0.74803149606299213" header="0.31496062992125984" footer="0.31496062992125984"/>
  <pageSetup paperSize="9" scale="77"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CTTH-2018</vt:lpstr>
      <vt:lpstr>TH Von DTPT-2018</vt:lpstr>
      <vt:lpstr>9. Nhom A DP</vt:lpstr>
      <vt:lpstr>10.TPCP-DP</vt:lpstr>
      <vt:lpstr>11. TƯV</vt:lpstr>
      <vt:lpstr>12.No XDCB</vt:lpstr>
      <vt:lpstr>'10.TPCP-DP'!Print_Area</vt:lpstr>
      <vt:lpstr>'11. TƯV'!Print_Area</vt:lpstr>
      <vt:lpstr>'12.No XDCB'!Print_Area</vt:lpstr>
      <vt:lpstr>'9. Nhom A DP'!Print_Area</vt:lpstr>
      <vt:lpstr>'CTTH-2018'!Print_Area</vt:lpstr>
      <vt:lpstr>'TH Von DTPT-2018'!Print_Area</vt:lpstr>
      <vt:lpstr>'10.TPCP-DP'!Print_Titles</vt:lpstr>
      <vt:lpstr>'12.No XDCB'!Print_Titles</vt:lpstr>
      <vt:lpstr>'9. Nhom A DP'!Print_Titles</vt:lpstr>
      <vt:lpstr>'CTTH-2018'!Print_Titles</vt:lpstr>
    </vt:vector>
  </TitlesOfParts>
  <Company>164A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xp sp2 Full</dc:creator>
  <cp:lastModifiedBy>My PC</cp:lastModifiedBy>
  <cp:lastPrinted>2018-06-11T08:49:02Z</cp:lastPrinted>
  <dcterms:created xsi:type="dcterms:W3CDTF">2005-06-03T06:49:07Z</dcterms:created>
  <dcterms:modified xsi:type="dcterms:W3CDTF">2018-07-12T07:31:44Z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